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435" windowWidth="15480" windowHeight="11520" tabRatio="797" activeTab="0"/>
  </bookViews>
  <sheets>
    <sheet name="Profit &amp; Loss Account" sheetId="1" r:id="rId1"/>
    <sheet name="Balance sheet" sheetId="2" r:id="rId2"/>
    <sheet name="Cash Flow" sheetId="3" r:id="rId3"/>
    <sheet name="Selected ratios" sheetId="4" r:id="rId4"/>
  </sheets>
  <definedNames>
    <definedName name="_Toc227063225" localSheetId="0">'Profit &amp; Loss Account'!#REF!</definedName>
    <definedName name="_Toc227063226" localSheetId="0">'Profit &amp; Loss Account'!#REF!</definedName>
    <definedName name="_Toc229388917" localSheetId="1">'Balance sheet'!$A$29</definedName>
    <definedName name="_Toc229388918" localSheetId="1">'Balance sheet'!#REF!</definedName>
    <definedName name="_Toc229388919" localSheetId="1">'Balance sheet'!$F$29</definedName>
    <definedName name="_xlnm.Print_Area" localSheetId="1">'Balance sheet'!$A$1:$G$66</definedName>
    <definedName name="_xlnm.Print_Area" localSheetId="0">'Profit &amp; Loss Account'!$B$1:$G$68</definedName>
    <definedName name="_xlnm.Print_Area" localSheetId="3">'Selected ratios'!$A$1:$G$71</definedName>
  </definedNames>
  <calcPr fullCalcOnLoad="1"/>
</workbook>
</file>

<file path=xl/comments1.xml><?xml version="1.0" encoding="utf-8"?>
<comments xmlns="http://schemas.openxmlformats.org/spreadsheetml/2006/main">
  <authors>
    <author>Ela Gieniusz (Dyrekcja)</author>
    <author>Elżbieta Gieniusz (Dyrekcja)</author>
    <author>midal</author>
  </authors>
  <commentList>
    <comment ref="C24" authorId="0">
      <text>
        <r>
          <rPr>
            <sz val="8"/>
            <rFont val="Tahoma"/>
            <family val="2"/>
          </rPr>
          <t xml:space="preserve">w tym: </t>
        </r>
        <r>
          <rPr>
            <b/>
            <sz val="8"/>
            <rFont val="Tahoma"/>
            <family val="2"/>
          </rPr>
          <t>Korekty wyceny długoterminowych inwestycji finansowych: 4,3 mln PLN</t>
        </r>
      </text>
    </comment>
    <comment ref="B24" authorId="0">
      <text>
        <r>
          <rPr>
            <sz val="8"/>
            <rFont val="Tahoma"/>
            <family val="2"/>
          </rPr>
          <t xml:space="preserve">w tym: </t>
        </r>
        <r>
          <rPr>
            <b/>
            <sz val="8"/>
            <rFont val="Tahoma"/>
            <family val="0"/>
          </rPr>
          <t>Korekty wyceny długoterminowych inwestycji finansowych: 2,1 mln PLN</t>
        </r>
        <r>
          <rPr>
            <sz val="8"/>
            <rFont val="Tahoma"/>
            <family val="0"/>
          </rPr>
          <t xml:space="preserve">
</t>
        </r>
      </text>
    </comment>
    <comment ref="B17" authorId="0">
      <text>
        <r>
          <rPr>
            <sz val="8"/>
            <rFont val="Tahoma"/>
            <family val="2"/>
          </rPr>
          <t xml:space="preserve">Odpisy wartości firmy -  14,4 mln PLN 
Koszty restrukturyzacji Grupy  -  10,5 mln PLN 
</t>
        </r>
      </text>
    </comment>
    <comment ref="F17" authorId="0">
      <text>
        <r>
          <rPr>
            <sz val="8"/>
            <rFont val="Tahoma"/>
            <family val="2"/>
          </rPr>
          <t xml:space="preserve">w tym, m.in.:
- Odpis aktualizacyjny Trader.com (Polska): 27,2 mln PLN
- Plan poprawy efektywności operacyjnej: 8,6 mln  PLN
- Koszty wynagrodzeń i odpraw dla byłych członków zarządu: 3,8 mln PLN
</t>
        </r>
      </text>
    </comment>
    <comment ref="D17" authorId="0">
      <text>
        <r>
          <rPr>
            <sz val="8"/>
            <rFont val="Tahoma"/>
            <family val="2"/>
          </rPr>
          <t xml:space="preserve">Restrukturyzacja: 5,1 mln zł (w tym koszty związane z niegotówkowymi płatnościami w formie papierów wartościowych w wysokości 0,4 mln zł)
</t>
        </r>
      </text>
    </comment>
    <comment ref="G17" authorId="0">
      <text>
        <r>
          <rPr>
            <sz val="8"/>
            <rFont val="Tahoma"/>
            <family val="2"/>
          </rPr>
          <t xml:space="preserve">Plan poprawy efektywności operacyjnej
</t>
        </r>
      </text>
    </comment>
    <comment ref="H6" authorId="1">
      <text>
        <r>
          <rPr>
            <sz val="8"/>
            <rFont val="Tahoma"/>
            <family val="2"/>
          </rPr>
          <t xml:space="preserve">dane prezentowane obejmują tylko okres wrzesień‐grudzień 2010 r.
</t>
        </r>
      </text>
    </comment>
    <comment ref="I17" authorId="2">
      <text>
        <r>
          <rPr>
            <sz val="8"/>
            <rFont val="Tahoma"/>
            <family val="0"/>
          </rPr>
          <t xml:space="preserve">w tym:
Odpisy aktualizacyjne w segmencie Czasopism - 11,2 mln PLN, oraz w segmencie Kino - 3,1 mln PLN
</t>
        </r>
      </text>
    </comment>
    <comment ref="J17" authorId="2">
      <text>
        <r>
          <rPr>
            <sz val="8"/>
            <rFont val="Tahoma"/>
            <family val="0"/>
          </rPr>
          <t xml:space="preserve">w tym:
Odpisy aktualizujące - 17,6 mln PLN, oraz koszty zwolnień grupowych w Agorze S.A. oraz Agorze Poligrafii Sp. z o.o. - 9,5 mln PLN
</t>
        </r>
      </text>
    </comment>
  </commentList>
</comments>
</file>

<file path=xl/sharedStrings.xml><?xml version="1.0" encoding="utf-8"?>
<sst xmlns="http://schemas.openxmlformats.org/spreadsheetml/2006/main" count="506" uniqueCount="246">
  <si>
    <t>EBITDA</t>
  </si>
  <si>
    <t xml:space="preserve">- </t>
  </si>
  <si>
    <t>66 dni</t>
  </si>
  <si>
    <t>- </t>
  </si>
  <si>
    <t>-</t>
  </si>
  <si>
    <t>Nabycie udziałów niekontrolujących</t>
  </si>
  <si>
    <t>PROFIT AND LOSS ACCOUNT OF THE AGORA GROUP (by nature)</t>
  </si>
  <si>
    <t>in PLN million</t>
  </si>
  <si>
    <t>Total sales:</t>
  </si>
  <si>
    <t xml:space="preserve">Advertising revenue </t>
  </si>
  <si>
    <t xml:space="preserve">Copy sales </t>
  </si>
  <si>
    <t>Cinema ticket sales (2)</t>
  </si>
  <si>
    <t>Other</t>
  </si>
  <si>
    <t>Operating cost:</t>
  </si>
  <si>
    <t>Raw materials, energy and consumables</t>
  </si>
  <si>
    <t>D&amp;A</t>
  </si>
  <si>
    <t>Staff cost  (1)</t>
  </si>
  <si>
    <t>Non-cash expense relating to share-based payments</t>
  </si>
  <si>
    <t>Promotion and marketing</t>
  </si>
  <si>
    <t>Other operating cost, including:</t>
  </si>
  <si>
    <t>one-off costs</t>
  </si>
  <si>
    <t>Operating result - EBIT</t>
  </si>
  <si>
    <t>Finance  cost and revenue, net, including:</t>
  </si>
  <si>
    <t>Share of results of equity accounted investees</t>
  </si>
  <si>
    <t>Profit / (loss) before income tax</t>
  </si>
  <si>
    <t>Income tax expense</t>
  </si>
  <si>
    <t>Net profit  / (loss)</t>
  </si>
  <si>
    <t>Attributable to equity holders of the parent</t>
  </si>
  <si>
    <t>Attributable to minority interest</t>
  </si>
  <si>
    <t>EBIT margin (EBIT/Sales)</t>
  </si>
  <si>
    <t>EBITDA margin (EBITDA/Sales)</t>
  </si>
  <si>
    <t>Operating EBITDA (1)</t>
  </si>
  <si>
    <t>Operating EBITDA margin (Operating EBITDA/Sales)</t>
  </si>
  <si>
    <t>(2) data for the period of September - December 2010.</t>
  </si>
  <si>
    <t>PROFIT AND LOSS ACCOUNT OF THE AGORA GROUP</t>
  </si>
  <si>
    <t>Sales</t>
  </si>
  <si>
    <t>Cost of sales</t>
  </si>
  <si>
    <t>Gross profit</t>
  </si>
  <si>
    <t>Selling expenses</t>
  </si>
  <si>
    <t>Administrative expenses</t>
  </si>
  <si>
    <t>Other operating income</t>
  </si>
  <si>
    <t>Other operating expenses</t>
  </si>
  <si>
    <t xml:space="preserve">Operating profit / (loss) </t>
  </si>
  <si>
    <t>Finance income</t>
  </si>
  <si>
    <t>Finance costs</t>
  </si>
  <si>
    <t>Profit / (loss) before income taxes</t>
  </si>
  <si>
    <t>Income tax</t>
  </si>
  <si>
    <t>Net profit / (loss) for the period</t>
  </si>
  <si>
    <t>Attributable to:</t>
  </si>
  <si>
    <t>Equity holders of the parent</t>
  </si>
  <si>
    <t>Non-controlling interest</t>
  </si>
  <si>
    <t>Basic/diluted earnings per share (in PLN)</t>
  </si>
  <si>
    <t>BALANCE SHEET OF THE AGORA GROUP</t>
  </si>
  <si>
    <t>ASSETS</t>
  </si>
  <si>
    <t>Non-current assets:</t>
  </si>
  <si>
    <t>Intangible assets</t>
  </si>
  <si>
    <t>Property, plant and equipment</t>
  </si>
  <si>
    <t>Receivables and prepayments</t>
  </si>
  <si>
    <t>Deferred tax assets</t>
  </si>
  <si>
    <t>Current assets:</t>
  </si>
  <si>
    <t>Inventories</t>
  </si>
  <si>
    <t>Accounts receivable and prepayments</t>
  </si>
  <si>
    <t>Income tax receivable</t>
  </si>
  <si>
    <t>Short-term securities and other financial assets</t>
  </si>
  <si>
    <t>Cash and cash equivalents</t>
  </si>
  <si>
    <t>Total assets</t>
  </si>
  <si>
    <t>Equity and liabilities</t>
  </si>
  <si>
    <t>Equity attributable to equity holders of the parent:</t>
  </si>
  <si>
    <t>Share capital</t>
  </si>
  <si>
    <t>Treasury shares</t>
  </si>
  <si>
    <t>Share premium</t>
  </si>
  <si>
    <t>Foreign currency translation reserve</t>
  </si>
  <si>
    <t>Retained earnings / (losses) and other reserves</t>
  </si>
  <si>
    <t>Minority interest</t>
  </si>
  <si>
    <t>Non-current liabilities:</t>
  </si>
  <si>
    <t>Deferred tax liabilities</t>
  </si>
  <si>
    <t>Retirement severance provision</t>
  </si>
  <si>
    <t>Provisions</t>
  </si>
  <si>
    <t>Deferred revenues and accruals</t>
  </si>
  <si>
    <t>Current liabilities:</t>
  </si>
  <si>
    <t>Income tax liabilities</t>
  </si>
  <si>
    <t>Short-term borrowings</t>
  </si>
  <si>
    <t>Other financial liabilities</t>
  </si>
  <si>
    <t>Total equity and liabilities</t>
  </si>
  <si>
    <t xml:space="preserve">Weighted average number of ordinary shares: </t>
  </si>
  <si>
    <t xml:space="preserve">* change of presentation of data in the report for 2006, the comparable data for 2005 was restated respectively (data for 2004 was not restated) </t>
  </si>
  <si>
    <t xml:space="preserve">** Due to the change in the presentation of assets and deferred income tax provision  described in note no 14 to consolidated financial report for 2008, the comparable data for 2007 was restated respectively (the data for previous years was not restated) </t>
  </si>
  <si>
    <t xml:space="preserve">Source: Data shown above represents only an extract from the Management Board's reports and consolidated financial statements of Agora Group for selected financial years, displayed at www.agora.pl in the "Investor relations" section. Proper interpretation of the data presented in the table above is possible only in the context of those Management Board's reports and financial statements, and the analysis of the data without the verifying it against the consolidated financial statement for the selected period may lead to false conclusions. </t>
  </si>
  <si>
    <t xml:space="preserve">31 December 2004 </t>
  </si>
  <si>
    <t>31 December 2005 (*)</t>
  </si>
  <si>
    <t xml:space="preserve">31 December 2006 </t>
  </si>
  <si>
    <t xml:space="preserve"> 31 December 2007 (**)</t>
  </si>
  <si>
    <t>31 December 2008</t>
  </si>
  <si>
    <t xml:space="preserve"> 31 December 2009</t>
  </si>
  <si>
    <t xml:space="preserve"> 31 December 2010  </t>
  </si>
  <si>
    <t xml:space="preserve"> 31 December 2011 </t>
  </si>
  <si>
    <t xml:space="preserve"> 31 December 2012 </t>
  </si>
  <si>
    <t xml:space="preserve"> 31 December 2013 </t>
  </si>
  <si>
    <t>CASH FLOW STATEMENT OF AGORA GROUP</t>
  </si>
  <si>
    <t>Cash flows from operating activities</t>
  </si>
  <si>
    <t>Adjustments for:</t>
  </si>
  <si>
    <t>Depreciation of property, plant and equipment</t>
  </si>
  <si>
    <t>Amortisation of intangible assets</t>
  </si>
  <si>
    <t>(Profit)/ loss on currency translation</t>
  </si>
  <si>
    <t>Interest, net</t>
  </si>
  <si>
    <t>(Profit) /loss on investing activities</t>
  </si>
  <si>
    <t>Change in provisions</t>
  </si>
  <si>
    <t>Change in inventories</t>
  </si>
  <si>
    <t>Change in receivables and prepayments</t>
  </si>
  <si>
    <t>Change in payables</t>
  </si>
  <si>
    <t xml:space="preserve">Change in deferred revenues and accruals </t>
  </si>
  <si>
    <t>Other adjustments ( (1)</t>
  </si>
  <si>
    <t>Cash generated from operations</t>
  </si>
  <si>
    <t>Income taxes paid</t>
  </si>
  <si>
    <t>Net cash from operating activities</t>
  </si>
  <si>
    <t>Cash flows from investing activities</t>
  </si>
  <si>
    <t>Proceeds from sale of property, plant and equipment and intangibles</t>
  </si>
  <si>
    <t>Disposal of subsidiary (net of cash disposed) and associates</t>
  </si>
  <si>
    <t>Disposal of financial assets</t>
  </si>
  <si>
    <t>Loan repayment received</t>
  </si>
  <si>
    <t>Interest received</t>
  </si>
  <si>
    <t>Disposal of short-term securities</t>
  </si>
  <si>
    <t>Purchase of property plant and equipment and intangibles</t>
  </si>
  <si>
    <t>Acquisition of subsidiary (net of cash acquired) associates and jointly controlled entities</t>
  </si>
  <si>
    <t>Acquisition of financial assets</t>
  </si>
  <si>
    <t>Acquisition of short-term securities</t>
  </si>
  <si>
    <t>Loans granted</t>
  </si>
  <si>
    <t>Net cash used in investing activities</t>
  </si>
  <si>
    <t>Cash flows from financing activities</t>
  </si>
  <si>
    <t>Proceeds from borrowings</t>
  </si>
  <si>
    <t>Repurchase of own shares (2)</t>
  </si>
  <si>
    <t>Dividends paid to equity holders of the parent</t>
  </si>
  <si>
    <t>Dividends paid to minority shareholders</t>
  </si>
  <si>
    <t>Repayment of borrowings</t>
  </si>
  <si>
    <t>Repayment of debt instruments issued</t>
  </si>
  <si>
    <t>Repayment of financial lease</t>
  </si>
  <si>
    <t>Interest paid</t>
  </si>
  <si>
    <t>Net cash used in financing activities</t>
  </si>
  <si>
    <t>Net increase (decrease) in cash and cash equivalents</t>
  </si>
  <si>
    <t>At start of period</t>
  </si>
  <si>
    <t>At end of period</t>
  </si>
  <si>
    <t>Including restricted cash</t>
  </si>
  <si>
    <t xml:space="preserve">(1) since 2005 ) “other adjustments” include mainly share-based payment costs. </t>
  </si>
  <si>
    <t xml:space="preserve">(2) in 2006 share buy back program was not executed. The expenses for share buy back result from the direct costs related to the execution of the share buy back program in 2005. </t>
  </si>
  <si>
    <t>12 months till</t>
  </si>
  <si>
    <t xml:space="preserve">31 December 2005 </t>
  </si>
  <si>
    <t xml:space="preserve">31 December 2007 </t>
  </si>
  <si>
    <t xml:space="preserve">31 December 2008 </t>
  </si>
  <si>
    <t>31 December 2009</t>
  </si>
  <si>
    <t>31 December 2010</t>
  </si>
  <si>
    <t>31 December 2011</t>
  </si>
  <si>
    <t>31 December 2012</t>
  </si>
  <si>
    <t>31 December 2013</t>
  </si>
  <si>
    <t xml:space="preserve">SELECTED FINANCIAL RATIOS </t>
  </si>
  <si>
    <t>Profitability ratios</t>
  </si>
  <si>
    <t>Net profit margin</t>
  </si>
  <si>
    <t>Gross profit margin</t>
  </si>
  <si>
    <t>Return on equity</t>
  </si>
  <si>
    <t>Efficiency ratios</t>
  </si>
  <si>
    <t>Inventory turnover</t>
  </si>
  <si>
    <t>Debtors days</t>
  </si>
  <si>
    <t>Creditors days</t>
  </si>
  <si>
    <t>Liquidity ratio</t>
  </si>
  <si>
    <t>Current ratio I</t>
  </si>
  <si>
    <t>Financing ratios</t>
  </si>
  <si>
    <t>Gearing ratio  (1)</t>
  </si>
  <si>
    <t>Interest cover  I</t>
  </si>
  <si>
    <t>Interest cover II</t>
  </si>
  <si>
    <t>Free cash flow interest cover</t>
  </si>
  <si>
    <t>Definition of ratios:</t>
  </si>
  <si>
    <t xml:space="preserve">Net profit margin = </t>
  </si>
  <si>
    <t xml:space="preserve"> Return on equity =</t>
  </si>
  <si>
    <t xml:space="preserve">  Debtors days =</t>
  </si>
  <si>
    <t>Creditors days=</t>
  </si>
  <si>
    <t>Inventory turnover =</t>
  </si>
  <si>
    <t>Current ratio I =</t>
  </si>
  <si>
    <t>Gearing ratio =</t>
  </si>
  <si>
    <t xml:space="preserve"> Interest cover I =</t>
  </si>
  <si>
    <t>Interest cover II =</t>
  </si>
  <si>
    <t xml:space="preserve">Free cash flow interest cover = </t>
  </si>
  <si>
    <t>10 days</t>
  </si>
  <si>
    <t>9 days</t>
  </si>
  <si>
    <t>11 days</t>
  </si>
  <si>
    <t>12 days</t>
  </si>
  <si>
    <t>58 days</t>
  </si>
  <si>
    <t>65 days</t>
  </si>
  <si>
    <t>61 days</t>
  </si>
  <si>
    <t>71 days</t>
  </si>
  <si>
    <t>67 days</t>
  </si>
  <si>
    <t>66 days</t>
  </si>
  <si>
    <t>32 days</t>
  </si>
  <si>
    <t>39 days</t>
  </si>
  <si>
    <t>45 days</t>
  </si>
  <si>
    <t>41 days</t>
  </si>
  <si>
    <t>53 days</t>
  </si>
  <si>
    <t>54 days</t>
  </si>
  <si>
    <t>48 days</t>
  </si>
  <si>
    <t>42 days</t>
  </si>
  <si>
    <t>68 days</t>
  </si>
  <si>
    <t>38 days</t>
  </si>
  <si>
    <t>n/a</t>
  </si>
  <si>
    <t>Net profit / (loss) attributable to equity holders of the parent</t>
  </si>
  <si>
    <t>Sales of finished products, merchandise and materials</t>
  </si>
  <si>
    <t>Gross profit / (loss) on sales</t>
  </si>
  <si>
    <t xml:space="preserve">Sales of finished products, merchandise and materials </t>
  </si>
  <si>
    <t>Net profit  / (loss) attributable to equity holders of the parent</t>
  </si>
  <si>
    <t>(Equity attributable to equity holders of the parent at the beginning of the period +Equity attributable to equity holders of the parent at the end of the period) / 2 / 1 for the year</t>
  </si>
  <si>
    <t>(Trade receivables gross at the beginning of the period + Trade receivables gross at the end of the period) / 2</t>
  </si>
  <si>
    <t>Sales of finished products, merchandise and materials / no. of days</t>
  </si>
  <si>
    <t>(Trade creditors at the beginning of the period + Trade creditors at the end of the period) / 2</t>
  </si>
  <si>
    <t>Cost of sales / no. of days</t>
  </si>
  <si>
    <t>(Inventories at the beginning of the period + Inventories at the end of the period) / 2</t>
  </si>
  <si>
    <t>Current Assets</t>
  </si>
  <si>
    <t xml:space="preserve">Current liabilities </t>
  </si>
  <si>
    <t>Current and non-current liabilities from loans – cash and cash equivalents – highly liquid short-term monetary assets</t>
  </si>
  <si>
    <t>Interest charge</t>
  </si>
  <si>
    <t>Operating profit excluding impairment loss on Trader.com (Polska)</t>
  </si>
  <si>
    <t>Free cash flow *</t>
  </si>
  <si>
    <t>Operating profit / (loss)</t>
  </si>
  <si>
    <t>* Free cash flow =Net cash from operating activities + Purchase of property plant and equipment and intangibles</t>
  </si>
  <si>
    <t xml:space="preserve"> 31 December 2014</t>
  </si>
  <si>
    <t>31 December 2014</t>
  </si>
  <si>
    <t>(1) As at 31 December 2014, 31 December 2013, 31 December 2012, 31 December 2011, 31 December 2010, 31 December 2009, 31 December 2008, 31 December 2007, 31 December 2006, 31 December 2005 and 31 December 2004 there was a surplus of cash and cash equivalents over loans and borrowings.</t>
  </si>
  <si>
    <t>13 days</t>
  </si>
  <si>
    <t>31.0%*</t>
  </si>
  <si>
    <t>42 days*</t>
  </si>
  <si>
    <t>63 days</t>
  </si>
  <si>
    <t>(2) Indicators with "*" had beed converted due to the change in comparative data, descriped in Note no 2, to consolidated financial report for 2016.</t>
  </si>
  <si>
    <t>31 December 2015</t>
  </si>
  <si>
    <t>31 December 2016</t>
  </si>
  <si>
    <t>Purchase of programming assets</t>
  </si>
  <si>
    <t xml:space="preserve">(Profit) / loss on disposal/acquisition of subsidiary  </t>
  </si>
  <si>
    <t>Remeasurement of put options</t>
  </si>
  <si>
    <t>Proceeds from cash pooling</t>
  </si>
  <si>
    <t xml:space="preserve"> 31 December 2016</t>
  </si>
  <si>
    <t>Long-term financial assets</t>
  </si>
  <si>
    <t>Investments in equity accounted investees</t>
  </si>
  <si>
    <t>Non-current assets held for sale</t>
  </si>
  <si>
    <t>Long-term borrowings</t>
  </si>
  <si>
    <t>Trade and other payables</t>
  </si>
  <si>
    <t>Printing services</t>
  </si>
  <si>
    <t>External services</t>
  </si>
  <si>
    <t>Income from short-term investment</t>
  </si>
  <si>
    <t>Interest on loans bank loans, borrowings, finance lease and similar items</t>
  </si>
  <si>
    <t>Remeasurement of equity interest at the acquisition date</t>
  </si>
  <si>
    <t>Revaluation of put opyions</t>
  </si>
</sst>
</file>

<file path=xl/styles.xml><?xml version="1.0" encoding="utf-8"?>
<styleSheet xmlns="http://schemas.openxmlformats.org/spreadsheetml/2006/main">
  <numFmts count="30">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000"/>
    <numFmt numFmtId="165" formatCode="#,##0.000"/>
    <numFmt numFmtId="166" formatCode="#,##0.000;\(#,##0.000\)"/>
    <numFmt numFmtId="167" formatCode="#,##0.000\ ;\(#,##0.000\)"/>
    <numFmt numFmtId="168" formatCode="#,##0\ ;\(#,##0\)"/>
    <numFmt numFmtId="169" formatCode="0.0%"/>
    <numFmt numFmtId="170" formatCode="_-* #,##0.0\ _z_ł_-;\-* #,##0.0\ _z_ł_-;_-* &quot;-&quot;??\ _z_ł_-;_-@_-"/>
    <numFmt numFmtId="171" formatCode="&quot;Tak&quot;;&quot;Tak&quot;;&quot;Nie&quot;"/>
    <numFmt numFmtId="172" formatCode="&quot;Prawda&quot;;&quot;Prawda&quot;;&quot;Fałsz&quot;"/>
    <numFmt numFmtId="173" formatCode="&quot;Włączone&quot;;&quot;Włączone&quot;;&quot;Wyłączone&quot;"/>
    <numFmt numFmtId="174" formatCode="[$€-2]\ #,##0.00_);[Red]\([$€-2]\ #,##0.00\)"/>
    <numFmt numFmtId="175" formatCode="#,##0.0"/>
    <numFmt numFmtId="176" formatCode="0.0"/>
    <numFmt numFmtId="177" formatCode="#,##0.0&quot; &quot;;\(#,##0.0\);&quot;- &quot;"/>
    <numFmt numFmtId="178" formatCode="#,##0.0000"/>
    <numFmt numFmtId="179" formatCode="0.000%"/>
    <numFmt numFmtId="180" formatCode="0.0000%"/>
    <numFmt numFmtId="181" formatCode="_-* #,##0.0\ &quot;zł&quot;_-;\-* #,##0.0\ &quot;zł&quot;_-;_-* &quot;-&quot;?\ &quot;zł&quot;_-;_-@_-"/>
    <numFmt numFmtId="182" formatCode="_-* #,##0.0\ _z_ł_-;\-* #,##0.0\ _z_ł_-;_-* &quot;-&quot;?\ _z_ł_-;_-@_-"/>
    <numFmt numFmtId="183" formatCode="#,##0.00&quot; &quot;;\(#,##0.00\);&quot;- &quot;"/>
    <numFmt numFmtId="184" formatCode="0.0%;\(0.0\)%"/>
    <numFmt numFmtId="185" formatCode="0.00%;\(0.00\)%"/>
  </numFmts>
  <fonts count="62">
    <font>
      <sz val="10"/>
      <name val="Arial"/>
      <family val="0"/>
    </font>
    <font>
      <b/>
      <sz val="9"/>
      <color indexed="8"/>
      <name val="Calibri"/>
      <family val="2"/>
    </font>
    <font>
      <sz val="9"/>
      <color indexed="8"/>
      <name val="Calibri"/>
      <family val="2"/>
    </font>
    <font>
      <sz val="10"/>
      <color indexed="8"/>
      <name val="Calibri"/>
      <family val="2"/>
    </font>
    <font>
      <sz val="9"/>
      <name val="Calibri"/>
      <family val="2"/>
    </font>
    <font>
      <b/>
      <sz val="9"/>
      <name val="Calibri"/>
      <family val="2"/>
    </font>
    <font>
      <sz val="10"/>
      <name val="Calibri"/>
      <family val="2"/>
    </font>
    <font>
      <i/>
      <sz val="10"/>
      <name val="Calibri"/>
      <family val="2"/>
    </font>
    <font>
      <b/>
      <sz val="10"/>
      <name val="Calibri"/>
      <family val="2"/>
    </font>
    <font>
      <b/>
      <sz val="10"/>
      <color indexed="8"/>
      <name val="Calibri"/>
      <family val="2"/>
    </font>
    <font>
      <sz val="8"/>
      <name val="Tahoma"/>
      <family val="0"/>
    </font>
    <font>
      <b/>
      <sz val="8"/>
      <name val="Tahoma"/>
      <family val="0"/>
    </font>
    <font>
      <b/>
      <sz val="9"/>
      <color indexed="23"/>
      <name val="Calibri"/>
      <family val="2"/>
    </font>
    <font>
      <b/>
      <i/>
      <sz val="10"/>
      <name val="Calibri"/>
      <family val="2"/>
    </font>
    <font>
      <b/>
      <sz val="10"/>
      <color indexed="23"/>
      <name val="Calibri"/>
      <family val="2"/>
    </font>
    <font>
      <u val="single"/>
      <sz val="9"/>
      <name val="Calibri"/>
      <family val="2"/>
    </font>
    <font>
      <b/>
      <sz val="11"/>
      <color indexed="23"/>
      <name val="Calibri"/>
      <family val="2"/>
    </font>
    <font>
      <sz val="9"/>
      <color indexed="10"/>
      <name val="Calibri"/>
      <family val="2"/>
    </font>
    <font>
      <sz val="10"/>
      <color indexed="14"/>
      <name val="Calibri"/>
      <family val="2"/>
    </font>
    <font>
      <u val="single"/>
      <sz val="10"/>
      <color indexed="12"/>
      <name val="Arial"/>
      <family val="0"/>
    </font>
    <font>
      <u val="single"/>
      <sz val="10"/>
      <color indexed="36"/>
      <name val="Arial"/>
      <family val="0"/>
    </font>
    <font>
      <b/>
      <sz val="9"/>
      <color indexed="55"/>
      <name val="Calibri"/>
      <family val="2"/>
    </font>
    <font>
      <i/>
      <sz val="8"/>
      <color indexed="8"/>
      <name val="Calibri"/>
      <family val="2"/>
    </font>
    <font>
      <b/>
      <sz val="7"/>
      <color indexed="23"/>
      <name val="Calibri"/>
      <family val="2"/>
    </font>
    <font>
      <b/>
      <sz val="7"/>
      <name val="Calibri"/>
      <family val="2"/>
    </font>
    <font>
      <b/>
      <sz val="11"/>
      <name val="Calibri"/>
      <family val="2"/>
    </font>
    <font>
      <i/>
      <sz val="9"/>
      <name val="Calibri"/>
      <family val="2"/>
    </font>
    <font>
      <sz val="11"/>
      <color indexed="8"/>
      <name val="Czcionka tekstu podstawowego"/>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b/>
      <sz val="11"/>
      <color indexed="52"/>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11"/>
      <color indexed="20"/>
      <name val="Czcionka tekstu podstawowego"/>
      <family val="2"/>
    </font>
    <font>
      <sz val="11"/>
      <color theme="1"/>
      <name val="Czcionka tekstu podstawowego"/>
      <family val="2"/>
    </font>
    <font>
      <sz val="11"/>
      <color theme="0"/>
      <name val="Czcionka tekstu podstawowego"/>
      <family val="2"/>
    </font>
    <font>
      <sz val="11"/>
      <color rgb="FF3F3F76"/>
      <name val="Czcionka tekstu podstawowego"/>
      <family val="2"/>
    </font>
    <font>
      <b/>
      <sz val="11"/>
      <color rgb="FF3F3F3F"/>
      <name val="Czcionka tekstu podstawowego"/>
      <family val="2"/>
    </font>
    <font>
      <sz val="11"/>
      <color rgb="FF006100"/>
      <name val="Czcionka tekstu podstawowego"/>
      <family val="2"/>
    </font>
    <font>
      <sz val="11"/>
      <color rgb="FFFA7D00"/>
      <name val="Czcionka tekstu podstawowego"/>
      <family val="2"/>
    </font>
    <font>
      <b/>
      <sz val="11"/>
      <color theme="0"/>
      <name val="Czcionka tekstu podstawowego"/>
      <family val="2"/>
    </font>
    <font>
      <b/>
      <sz val="15"/>
      <color theme="3"/>
      <name val="Czcionka tekstu podstawowego"/>
      <family val="2"/>
    </font>
    <font>
      <b/>
      <sz val="13"/>
      <color theme="3"/>
      <name val="Czcionka tekstu podstawowego"/>
      <family val="2"/>
    </font>
    <font>
      <b/>
      <sz val="11"/>
      <color theme="3"/>
      <name val="Czcionka tekstu podstawowego"/>
      <family val="2"/>
    </font>
    <font>
      <sz val="11"/>
      <color rgb="FF9C6500"/>
      <name val="Czcionka tekstu podstawowego"/>
      <family val="2"/>
    </font>
    <font>
      <b/>
      <sz val="11"/>
      <color rgb="FFFA7D00"/>
      <name val="Czcionka tekstu podstawowego"/>
      <family val="2"/>
    </font>
    <font>
      <b/>
      <sz val="11"/>
      <color theme="1"/>
      <name val="Czcionka tekstu podstawowego"/>
      <family val="2"/>
    </font>
    <font>
      <i/>
      <sz val="11"/>
      <color rgb="FF7F7F7F"/>
      <name val="Czcionka tekstu podstawowego"/>
      <family val="2"/>
    </font>
    <font>
      <sz val="11"/>
      <color rgb="FFFF0000"/>
      <name val="Czcionka tekstu podstawowego"/>
      <family val="2"/>
    </font>
    <font>
      <b/>
      <sz val="18"/>
      <color theme="3"/>
      <name val="Cambria"/>
      <family val="2"/>
    </font>
    <font>
      <sz val="11"/>
      <color rgb="FF9C0006"/>
      <name val="Czcionka tekstu podstawowego"/>
      <family val="2"/>
    </font>
    <font>
      <b/>
      <sz val="8"/>
      <name val="Arial"/>
      <family val="2"/>
    </font>
  </fonts>
  <fills count="4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mediumGray">
        <fgColor indexed="9"/>
        <bgColor indexed="9"/>
      </patternFill>
    </fill>
    <fill>
      <patternFill patternType="solid">
        <fgColor indexed="22"/>
        <bgColor indexed="64"/>
      </patternFill>
    </fill>
    <fill>
      <patternFill patternType="solid">
        <fgColor indexed="22"/>
        <bgColor indexed="64"/>
      </patternFill>
    </fill>
    <fill>
      <patternFill patternType="solid">
        <fgColor indexed="9"/>
        <bgColor indexed="64"/>
      </patternFill>
    </fill>
    <fill>
      <patternFill patternType="solid">
        <fgColor indexed="9"/>
        <bgColor indexed="64"/>
      </patternFill>
    </fill>
    <fill>
      <patternFill patternType="solid">
        <fgColor theme="0"/>
        <bgColor indexed="64"/>
      </patternFill>
    </fill>
    <fill>
      <patternFill patternType="solid">
        <fgColor theme="0"/>
        <bgColor indexed="64"/>
      </patternFill>
    </fill>
    <fill>
      <patternFill patternType="solid">
        <fgColor theme="0" tint="-0.24997000396251678"/>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style="thin">
        <color indexed="23"/>
      </top>
      <bottom style="thin">
        <color indexed="23"/>
      </bottom>
    </border>
    <border>
      <left>
        <color indexed="63"/>
      </left>
      <right>
        <color indexed="63"/>
      </right>
      <top>
        <color indexed="63"/>
      </top>
      <bottom style="thin">
        <color indexed="23"/>
      </bottom>
    </border>
    <border>
      <left>
        <color indexed="63"/>
      </left>
      <right>
        <color indexed="63"/>
      </right>
      <top style="thin">
        <color indexed="23"/>
      </top>
      <bottom>
        <color indexed="63"/>
      </bottom>
    </border>
    <border>
      <left>
        <color indexed="63"/>
      </left>
      <right>
        <color indexed="63"/>
      </right>
      <top style="medium">
        <color indexed="23"/>
      </top>
      <bottom>
        <color indexed="63"/>
      </bottom>
    </border>
    <border>
      <left>
        <color indexed="63"/>
      </left>
      <right>
        <color indexed="63"/>
      </right>
      <top style="thick">
        <color indexed="23"/>
      </top>
      <bottom>
        <color indexed="63"/>
      </bottom>
    </border>
    <border>
      <left>
        <color indexed="63"/>
      </left>
      <right>
        <color indexed="63"/>
      </right>
      <top style="thin">
        <color indexed="23"/>
      </top>
      <bottom style="medium">
        <color indexed="23"/>
      </bottom>
    </border>
    <border>
      <left>
        <color indexed="63"/>
      </left>
      <right>
        <color indexed="63"/>
      </right>
      <top>
        <color indexed="63"/>
      </top>
      <bottom style="medium">
        <color indexed="23"/>
      </bottom>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style="medium">
        <color theme="0" tint="-0.4999699890613556"/>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0"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6" fillId="25" borderId="1" applyNumberFormat="0" applyAlignment="0" applyProtection="0"/>
    <xf numFmtId="0" fontId="47" fillId="26" borderId="2" applyNumberFormat="0" applyAlignment="0" applyProtection="0"/>
    <xf numFmtId="0" fontId="48" fillId="27"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9" fillId="0" borderId="0" applyNumberFormat="0" applyFill="0" applyBorder="0" applyAlignment="0" applyProtection="0"/>
    <xf numFmtId="0" fontId="49" fillId="0" borderId="3" applyNumberFormat="0" applyFill="0" applyAlignment="0" applyProtection="0"/>
    <xf numFmtId="0" fontId="50" fillId="28" borderId="4" applyNumberFormat="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29" borderId="0" applyNumberFormat="0" applyBorder="0" applyAlignment="0" applyProtection="0"/>
    <xf numFmtId="0" fontId="55" fillId="26" borderId="1" applyNumberFormat="0" applyAlignment="0" applyProtection="0"/>
    <xf numFmtId="0" fontId="20" fillId="0" borderId="0" applyNumberFormat="0" applyFill="0" applyBorder="0" applyAlignment="0" applyProtection="0"/>
    <xf numFmtId="9" fontId="0" fillId="0" borderId="0" applyFont="0" applyFill="0" applyBorder="0" applyAlignment="0" applyProtection="0"/>
    <xf numFmtId="0" fontId="56" fillId="0" borderId="8" applyNumberFormat="0" applyFill="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0" fillId="30"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60" fillId="31" borderId="0" applyNumberFormat="0" applyBorder="0" applyAlignment="0" applyProtection="0"/>
  </cellStyleXfs>
  <cellXfs count="590">
    <xf numFmtId="0" fontId="0" fillId="0" borderId="0" xfId="0" applyAlignment="1">
      <alignment/>
    </xf>
    <xf numFmtId="0" fontId="2" fillId="0" borderId="0" xfId="0" applyFont="1" applyAlignment="1">
      <alignment/>
    </xf>
    <xf numFmtId="0" fontId="1" fillId="0" borderId="0" xfId="0" applyFont="1" applyAlignment="1">
      <alignment/>
    </xf>
    <xf numFmtId="0" fontId="6" fillId="0" borderId="0" xfId="0" applyFont="1" applyAlignment="1">
      <alignment horizontal="right"/>
    </xf>
    <xf numFmtId="0" fontId="6" fillId="0" borderId="0" xfId="0" applyFont="1" applyAlignment="1">
      <alignment wrapText="1"/>
    </xf>
    <xf numFmtId="0" fontId="6" fillId="0" borderId="0" xfId="0" applyFont="1" applyAlignment="1">
      <alignment vertical="top" wrapText="1"/>
    </xf>
    <xf numFmtId="0" fontId="4" fillId="0" borderId="0" xfId="0" applyFont="1" applyAlignment="1">
      <alignment wrapText="1"/>
    </xf>
    <xf numFmtId="0" fontId="4" fillId="0" borderId="0" xfId="0" applyFont="1" applyAlignment="1">
      <alignment horizontal="right"/>
    </xf>
    <xf numFmtId="0" fontId="4" fillId="0" borderId="0" xfId="0" applyFont="1" applyAlignment="1">
      <alignment/>
    </xf>
    <xf numFmtId="0" fontId="6" fillId="0" borderId="0" xfId="0" applyFont="1" applyAlignment="1">
      <alignment horizontal="center"/>
    </xf>
    <xf numFmtId="0" fontId="7" fillId="0" borderId="0" xfId="0" applyFont="1" applyAlignment="1">
      <alignment horizontal="center" wrapText="1"/>
    </xf>
    <xf numFmtId="0" fontId="6" fillId="0" borderId="0" xfId="0" applyFont="1" applyAlignment="1">
      <alignment horizontal="center" wrapText="1"/>
    </xf>
    <xf numFmtId="0" fontId="6" fillId="0" borderId="0" xfId="0" applyFont="1" applyAlignment="1">
      <alignment vertical="center" wrapText="1"/>
    </xf>
    <xf numFmtId="0" fontId="2" fillId="0" borderId="0" xfId="0" applyFont="1" applyAlignment="1">
      <alignment vertical="center"/>
    </xf>
    <xf numFmtId="0" fontId="2" fillId="0" borderId="0" xfId="0" applyFont="1" applyBorder="1" applyAlignment="1">
      <alignment horizontal="right" vertical="center" wrapText="1"/>
    </xf>
    <xf numFmtId="164" fontId="1" fillId="0" borderId="0" xfId="0" applyNumberFormat="1" applyFont="1" applyBorder="1" applyAlignment="1">
      <alignment horizontal="right" vertical="center"/>
    </xf>
    <xf numFmtId="164" fontId="2" fillId="0" borderId="0" xfId="0" applyNumberFormat="1" applyFont="1" applyAlignment="1">
      <alignment horizontal="right" vertical="center"/>
    </xf>
    <xf numFmtId="164" fontId="1" fillId="0" borderId="0" xfId="0" applyNumberFormat="1" applyFont="1" applyAlignment="1">
      <alignment horizontal="right" vertical="center"/>
    </xf>
    <xf numFmtId="0" fontId="4" fillId="0" borderId="0" xfId="0" applyFont="1" applyBorder="1" applyAlignment="1">
      <alignment horizontal="right" vertical="center" wrapText="1"/>
    </xf>
    <xf numFmtId="0" fontId="4" fillId="0" borderId="0" xfId="0" applyFont="1" applyBorder="1" applyAlignment="1">
      <alignment horizontal="right" vertical="center"/>
    </xf>
    <xf numFmtId="0" fontId="4" fillId="0" borderId="0" xfId="0" applyFont="1" applyAlignment="1">
      <alignment vertical="center" wrapText="1"/>
    </xf>
    <xf numFmtId="169" fontId="4" fillId="0" borderId="0" xfId="0" applyNumberFormat="1" applyFont="1" applyBorder="1" applyAlignment="1">
      <alignment horizontal="right" vertical="center" wrapText="1"/>
    </xf>
    <xf numFmtId="169" fontId="4" fillId="0" borderId="0" xfId="0" applyNumberFormat="1" applyFont="1" applyBorder="1" applyAlignment="1">
      <alignment horizontal="right" vertical="center"/>
    </xf>
    <xf numFmtId="169" fontId="4" fillId="32" borderId="0" xfId="0" applyNumberFormat="1" applyFont="1" applyFill="1" applyBorder="1" applyAlignment="1">
      <alignment horizontal="right" vertical="center"/>
    </xf>
    <xf numFmtId="0" fontId="5" fillId="0" borderId="0" xfId="0" applyFont="1" applyAlignment="1">
      <alignment vertical="center" wrapText="1"/>
    </xf>
    <xf numFmtId="164" fontId="2" fillId="0" borderId="0" xfId="0" applyNumberFormat="1" applyFont="1" applyBorder="1" applyAlignment="1">
      <alignment horizontal="right" vertical="center"/>
    </xf>
    <xf numFmtId="0" fontId="12" fillId="0" borderId="0" xfId="0" applyFont="1" applyAlignment="1">
      <alignment vertical="center"/>
    </xf>
    <xf numFmtId="0" fontId="5" fillId="0" borderId="0" xfId="0" applyFont="1" applyAlignment="1">
      <alignment vertical="center"/>
    </xf>
    <xf numFmtId="0" fontId="4" fillId="0" borderId="0" xfId="0" applyFont="1" applyAlignment="1">
      <alignment vertical="center"/>
    </xf>
    <xf numFmtId="0" fontId="8" fillId="0" borderId="0" xfId="0" applyFont="1" applyAlignment="1">
      <alignment vertical="center" wrapText="1"/>
    </xf>
    <xf numFmtId="0" fontId="4" fillId="32" borderId="0" xfId="0" applyFont="1" applyFill="1" applyBorder="1" applyAlignment="1">
      <alignment vertical="center" wrapText="1"/>
    </xf>
    <xf numFmtId="0" fontId="4" fillId="0" borderId="0" xfId="0" applyFont="1" applyBorder="1" applyAlignment="1">
      <alignment vertical="center" wrapText="1"/>
    </xf>
    <xf numFmtId="0" fontId="4" fillId="0" borderId="0" xfId="0" applyFont="1" applyBorder="1" applyAlignment="1">
      <alignment vertical="center"/>
    </xf>
    <xf numFmtId="0" fontId="6" fillId="0" borderId="0" xfId="0" applyFont="1" applyAlignment="1">
      <alignment horizontal="left" vertical="center" wrapText="1"/>
    </xf>
    <xf numFmtId="169" fontId="4" fillId="0" borderId="0" xfId="0" applyNumberFormat="1" applyFont="1" applyAlignment="1">
      <alignment horizontal="right" vertical="center" wrapText="1"/>
    </xf>
    <xf numFmtId="169" fontId="4" fillId="0" borderId="0" xfId="0" applyNumberFormat="1" applyFont="1" applyAlignment="1">
      <alignment horizontal="right" vertical="center"/>
    </xf>
    <xf numFmtId="169" fontId="4" fillId="32" borderId="0" xfId="0" applyNumberFormat="1" applyFont="1" applyFill="1" applyAlignment="1">
      <alignment horizontal="right" vertical="center"/>
    </xf>
    <xf numFmtId="0" fontId="6" fillId="0" borderId="0" xfId="0" applyFont="1" applyBorder="1" applyAlignment="1">
      <alignment horizontal="left" vertical="center" wrapText="1"/>
    </xf>
    <xf numFmtId="0" fontId="4" fillId="32" borderId="0" xfId="0" applyFont="1" applyFill="1" applyBorder="1" applyAlignment="1">
      <alignment horizontal="right" vertical="center"/>
    </xf>
    <xf numFmtId="0" fontId="4" fillId="0" borderId="0" xfId="0" applyFont="1" applyAlignment="1">
      <alignment horizontal="right" vertical="center" wrapText="1"/>
    </xf>
    <xf numFmtId="0" fontId="4" fillId="0" borderId="0" xfId="0" applyFont="1" applyAlignment="1">
      <alignment horizontal="right" vertical="center"/>
    </xf>
    <xf numFmtId="0" fontId="4" fillId="32" borderId="0" xfId="0" applyFont="1" applyFill="1" applyAlignment="1">
      <alignment horizontal="right" vertical="center"/>
    </xf>
    <xf numFmtId="0" fontId="5" fillId="32" borderId="0" xfId="0" applyFont="1" applyFill="1" applyBorder="1" applyAlignment="1">
      <alignment horizontal="right" vertical="center"/>
    </xf>
    <xf numFmtId="0" fontId="5" fillId="32" borderId="0" xfId="0" applyFont="1" applyFill="1" applyAlignment="1">
      <alignment horizontal="right" vertical="center"/>
    </xf>
    <xf numFmtId="0" fontId="6" fillId="0" borderId="0" xfId="0" applyFont="1" applyBorder="1" applyAlignment="1">
      <alignment vertical="center" wrapText="1"/>
    </xf>
    <xf numFmtId="0" fontId="5" fillId="0" borderId="10" xfId="0" applyFont="1" applyBorder="1" applyAlignment="1">
      <alignment horizontal="center" vertical="center" wrapText="1"/>
    </xf>
    <xf numFmtId="0" fontId="6" fillId="0" borderId="11" xfId="0" applyFont="1" applyBorder="1" applyAlignment="1">
      <alignment horizontal="left" vertical="center" wrapText="1"/>
    </xf>
    <xf numFmtId="0" fontId="13" fillId="0" borderId="0" xfId="0" applyFont="1" applyAlignment="1">
      <alignment/>
    </xf>
    <xf numFmtId="0" fontId="1" fillId="0" borderId="0" xfId="0" applyFont="1" applyAlignment="1">
      <alignment horizontal="right" vertical="center"/>
    </xf>
    <xf numFmtId="0" fontId="2" fillId="0" borderId="0" xfId="0" applyFont="1" applyAlignment="1">
      <alignment horizontal="right" vertical="center"/>
    </xf>
    <xf numFmtId="164" fontId="4" fillId="0" borderId="0" xfId="0" applyNumberFormat="1" applyFont="1" applyFill="1" applyBorder="1" applyAlignment="1">
      <alignment horizontal="right" vertical="center"/>
    </xf>
    <xf numFmtId="165" fontId="4" fillId="0" borderId="0" xfId="0" applyNumberFormat="1" applyFont="1" applyFill="1" applyBorder="1" applyAlignment="1">
      <alignment horizontal="right" vertical="center"/>
    </xf>
    <xf numFmtId="1" fontId="2" fillId="0" borderId="0" xfId="0" applyNumberFormat="1" applyFont="1" applyAlignment="1">
      <alignment horizontal="right" vertical="center"/>
    </xf>
    <xf numFmtId="3" fontId="3" fillId="0" borderId="0" xfId="0" applyNumberFormat="1" applyFont="1" applyAlignment="1">
      <alignment horizontal="right" vertical="center" wrapText="1"/>
    </xf>
    <xf numFmtId="3" fontId="3" fillId="32" borderId="0" xfId="0" applyNumberFormat="1" applyFont="1" applyFill="1" applyAlignment="1">
      <alignment horizontal="right" vertical="center" wrapText="1"/>
    </xf>
    <xf numFmtId="0" fontId="8" fillId="0" borderId="0" xfId="0" applyFont="1" applyAlignment="1">
      <alignment vertical="center"/>
    </xf>
    <xf numFmtId="164" fontId="5" fillId="0" borderId="0" xfId="0" applyNumberFormat="1" applyFont="1" applyFill="1" applyBorder="1" applyAlignment="1">
      <alignment horizontal="right" vertical="center"/>
    </xf>
    <xf numFmtId="1" fontId="4" fillId="0" borderId="0" xfId="0" applyNumberFormat="1" applyFont="1" applyFill="1" applyBorder="1" applyAlignment="1">
      <alignment horizontal="right" vertical="center"/>
    </xf>
    <xf numFmtId="0" fontId="14" fillId="0" borderId="0" xfId="0" applyFont="1" applyAlignment="1">
      <alignment vertical="center" wrapText="1"/>
    </xf>
    <xf numFmtId="3" fontId="3" fillId="0" borderId="0" xfId="0" applyNumberFormat="1" applyFont="1" applyBorder="1" applyAlignment="1">
      <alignment horizontal="right" vertical="center" wrapText="1"/>
    </xf>
    <xf numFmtId="3" fontId="3" fillId="32" borderId="0" xfId="0" applyNumberFormat="1" applyFont="1" applyFill="1" applyBorder="1" applyAlignment="1">
      <alignment horizontal="right" vertical="center" wrapText="1"/>
    </xf>
    <xf numFmtId="0" fontId="14" fillId="0" borderId="0" xfId="0" applyFont="1" applyBorder="1" applyAlignment="1">
      <alignment vertical="center" wrapText="1"/>
    </xf>
    <xf numFmtId="0" fontId="12" fillId="0" borderId="0" xfId="0" applyFont="1" applyAlignment="1">
      <alignment horizontal="justify" vertical="center" wrapText="1"/>
    </xf>
    <xf numFmtId="0" fontId="1" fillId="0" borderId="0" xfId="0" applyFont="1" applyBorder="1" applyAlignment="1">
      <alignment horizontal="right" vertical="center"/>
    </xf>
    <xf numFmtId="0" fontId="12" fillId="0" borderId="0" xfId="0" applyFont="1" applyAlignment="1">
      <alignment vertical="center" wrapText="1"/>
    </xf>
    <xf numFmtId="0" fontId="15" fillId="0" borderId="0" xfId="0" applyFont="1" applyAlignment="1">
      <alignment vertical="center" wrapText="1"/>
    </xf>
    <xf numFmtId="0" fontId="4" fillId="0" borderId="12" xfId="0" applyFont="1" applyBorder="1" applyAlignment="1">
      <alignment vertical="center" wrapText="1"/>
    </xf>
    <xf numFmtId="0" fontId="5" fillId="0" borderId="13" xfId="0" applyFont="1" applyBorder="1" applyAlignment="1">
      <alignment vertical="center" wrapText="1"/>
    </xf>
    <xf numFmtId="0" fontId="5" fillId="0" borderId="14" xfId="0" applyFont="1" applyBorder="1" applyAlignment="1">
      <alignment vertical="center" wrapText="1"/>
    </xf>
    <xf numFmtId="0" fontId="16" fillId="0" borderId="10" xfId="0" applyFont="1" applyBorder="1" applyAlignment="1">
      <alignment horizontal="right" vertical="center"/>
    </xf>
    <xf numFmtId="0" fontId="16" fillId="0" borderId="10" xfId="0" applyFont="1" applyBorder="1" applyAlignment="1">
      <alignment vertical="center"/>
    </xf>
    <xf numFmtId="0" fontId="14" fillId="0" borderId="0" xfId="0" applyFont="1" applyAlignment="1">
      <alignment vertical="center"/>
    </xf>
    <xf numFmtId="0" fontId="3" fillId="0" borderId="0" xfId="0" applyFont="1" applyAlignment="1">
      <alignment vertical="center"/>
    </xf>
    <xf numFmtId="0" fontId="14" fillId="0" borderId="10" xfId="0" applyFont="1" applyBorder="1" applyAlignment="1">
      <alignment horizontal="right" vertical="center"/>
    </xf>
    <xf numFmtId="0" fontId="14" fillId="0" borderId="10" xfId="0" applyFont="1" applyBorder="1" applyAlignment="1">
      <alignment vertical="center"/>
    </xf>
    <xf numFmtId="0" fontId="4" fillId="0" borderId="0" xfId="0" applyFont="1" applyFill="1" applyAlignment="1">
      <alignment wrapText="1"/>
    </xf>
    <xf numFmtId="3" fontId="4" fillId="0" borderId="0" xfId="0" applyNumberFormat="1" applyFont="1" applyFill="1" applyAlignment="1">
      <alignment/>
    </xf>
    <xf numFmtId="3" fontId="4" fillId="0" borderId="0" xfId="0" applyNumberFormat="1" applyFont="1" applyFill="1" applyAlignment="1">
      <alignment horizontal="right"/>
    </xf>
    <xf numFmtId="176" fontId="4" fillId="0" borderId="0" xfId="0" applyNumberFormat="1" applyFont="1" applyFill="1" applyAlignment="1">
      <alignment horizontal="right" vertical="center" wrapText="1"/>
    </xf>
    <xf numFmtId="0" fontId="3" fillId="0" borderId="0" xfId="0" applyFont="1" applyAlignment="1">
      <alignment/>
    </xf>
    <xf numFmtId="0" fontId="8" fillId="0" borderId="0" xfId="0" applyFont="1" applyBorder="1" applyAlignment="1">
      <alignment horizontal="left" vertical="center" wrapText="1"/>
    </xf>
    <xf numFmtId="175" fontId="9" fillId="0" borderId="0" xfId="0" applyNumberFormat="1" applyFont="1" applyBorder="1" applyAlignment="1">
      <alignment horizontal="right" vertical="center"/>
    </xf>
    <xf numFmtId="0" fontId="3" fillId="0" borderId="0" xfId="0" applyFont="1" applyBorder="1" applyAlignment="1">
      <alignment horizontal="left" vertical="center" wrapText="1" indent="3"/>
    </xf>
    <xf numFmtId="0" fontId="3" fillId="0" borderId="0" xfId="0" applyFont="1" applyAlignment="1">
      <alignment horizontal="right" vertical="top" wrapText="1"/>
    </xf>
    <xf numFmtId="0" fontId="3" fillId="0" borderId="11" xfId="0" applyFont="1" applyBorder="1" applyAlignment="1">
      <alignment horizontal="left" vertical="center" wrapText="1" indent="3"/>
    </xf>
    <xf numFmtId="175" fontId="8" fillId="0" borderId="0" xfId="0" applyNumberFormat="1" applyFont="1" applyBorder="1" applyAlignment="1">
      <alignment horizontal="right" vertical="center" wrapText="1"/>
    </xf>
    <xf numFmtId="175" fontId="9" fillId="0" borderId="0" xfId="0" applyNumberFormat="1" applyFont="1" applyFill="1" applyBorder="1" applyAlignment="1">
      <alignment horizontal="right" vertical="center"/>
    </xf>
    <xf numFmtId="0" fontId="9" fillId="0" borderId="0" xfId="0" applyFont="1" applyAlignment="1">
      <alignment/>
    </xf>
    <xf numFmtId="0" fontId="18" fillId="0" borderId="0" xfId="0" applyFont="1" applyFill="1" applyAlignment="1">
      <alignment/>
    </xf>
    <xf numFmtId="0" fontId="3" fillId="0" borderId="11" xfId="0" applyFont="1" applyBorder="1" applyAlignment="1">
      <alignment horizontal="left" vertical="center" wrapText="1" indent="6"/>
    </xf>
    <xf numFmtId="0" fontId="9" fillId="0" borderId="10" xfId="0" applyFont="1" applyBorder="1" applyAlignment="1">
      <alignment horizontal="left" vertical="center" wrapText="1"/>
    </xf>
    <xf numFmtId="0" fontId="3" fillId="0" borderId="0" xfId="0" applyFont="1" applyBorder="1" applyAlignment="1">
      <alignment horizontal="left" vertical="center" wrapText="1"/>
    </xf>
    <xf numFmtId="0" fontId="8" fillId="0" borderId="12" xfId="0" applyFont="1" applyBorder="1" applyAlignment="1">
      <alignment horizontal="left" vertical="center" wrapText="1"/>
    </xf>
    <xf numFmtId="175" fontId="9" fillId="32" borderId="0" xfId="0" applyNumberFormat="1" applyFont="1" applyFill="1" applyBorder="1" applyAlignment="1">
      <alignment horizontal="right" vertical="center" wrapText="1"/>
    </xf>
    <xf numFmtId="175" fontId="9" fillId="0" borderId="0" xfId="0" applyNumberFormat="1" applyFont="1" applyFill="1" applyBorder="1" applyAlignment="1">
      <alignment horizontal="right" vertical="center" wrapText="1"/>
    </xf>
    <xf numFmtId="0" fontId="6" fillId="0" borderId="11" xfId="0" applyFont="1" applyBorder="1" applyAlignment="1">
      <alignment vertical="center" wrapText="1"/>
    </xf>
    <xf numFmtId="0" fontId="7" fillId="0" borderId="0" xfId="0" applyFont="1" applyAlignment="1">
      <alignment/>
    </xf>
    <xf numFmtId="176" fontId="18" fillId="0" borderId="0" xfId="0" applyNumberFormat="1" applyFont="1" applyBorder="1" applyAlignment="1">
      <alignment/>
    </xf>
    <xf numFmtId="0" fontId="18" fillId="0" borderId="0" xfId="0" applyFont="1" applyBorder="1" applyAlignment="1">
      <alignment/>
    </xf>
    <xf numFmtId="0" fontId="18" fillId="0" borderId="0" xfId="0" applyFont="1" applyFill="1" applyBorder="1" applyAlignment="1">
      <alignment/>
    </xf>
    <xf numFmtId="0" fontId="18" fillId="0" borderId="0" xfId="0" applyFont="1" applyAlignment="1">
      <alignment/>
    </xf>
    <xf numFmtId="169" fontId="3" fillId="0" borderId="0" xfId="0" applyNumberFormat="1" applyFont="1" applyAlignment="1">
      <alignment/>
    </xf>
    <xf numFmtId="0" fontId="18" fillId="0" borderId="0" xfId="0" applyFont="1" applyAlignment="1">
      <alignment horizontal="right"/>
    </xf>
    <xf numFmtId="176" fontId="3" fillId="0" borderId="0" xfId="0" applyNumberFormat="1" applyFont="1" applyAlignment="1">
      <alignment/>
    </xf>
    <xf numFmtId="175" fontId="9" fillId="0" borderId="0" xfId="0" applyNumberFormat="1" applyFont="1" applyAlignment="1">
      <alignment/>
    </xf>
    <xf numFmtId="175" fontId="9" fillId="0" borderId="0" xfId="0" applyNumberFormat="1" applyFont="1" applyAlignment="1">
      <alignment horizontal="right" vertical="center" wrapText="1"/>
    </xf>
    <xf numFmtId="175" fontId="2" fillId="0" borderId="0" xfId="0" applyNumberFormat="1" applyFont="1" applyFill="1" applyBorder="1" applyAlignment="1">
      <alignment horizontal="right" vertical="center" wrapText="1"/>
    </xf>
    <xf numFmtId="0" fontId="2" fillId="0" borderId="10" xfId="0" applyFont="1" applyBorder="1" applyAlignment="1">
      <alignment horizontal="left" vertical="center"/>
    </xf>
    <xf numFmtId="165" fontId="2" fillId="0" borderId="0" xfId="0" applyNumberFormat="1" applyFont="1" applyAlignment="1">
      <alignment horizontal="right" vertical="center" wrapText="1"/>
    </xf>
    <xf numFmtId="165" fontId="4" fillId="0" borderId="0" xfId="42" applyNumberFormat="1" applyFont="1" applyFill="1" applyBorder="1" applyAlignment="1">
      <alignment horizontal="right" vertical="center"/>
    </xf>
    <xf numFmtId="165" fontId="2" fillId="0" borderId="0" xfId="0" applyNumberFormat="1" applyFont="1" applyBorder="1" applyAlignment="1">
      <alignment horizontal="right" vertical="center" wrapText="1"/>
    </xf>
    <xf numFmtId="165" fontId="4" fillId="0" borderId="0" xfId="0" applyNumberFormat="1" applyFont="1" applyAlignment="1">
      <alignment horizontal="right" vertical="center" wrapText="1"/>
    </xf>
    <xf numFmtId="165" fontId="4" fillId="0" borderId="0" xfId="0" applyNumberFormat="1" applyFont="1" applyBorder="1" applyAlignment="1">
      <alignment horizontal="right" vertical="center" wrapText="1"/>
    </xf>
    <xf numFmtId="0" fontId="4" fillId="0" borderId="11" xfId="0" applyFont="1" applyFill="1" applyBorder="1" applyAlignment="1">
      <alignment horizontal="left" vertical="center" indent="3"/>
    </xf>
    <xf numFmtId="0" fontId="6" fillId="0" borderId="10" xfId="0" applyFont="1" applyBorder="1" applyAlignment="1">
      <alignment vertical="center"/>
    </xf>
    <xf numFmtId="175" fontId="3" fillId="0" borderId="11" xfId="0" applyNumberFormat="1" applyFont="1" applyBorder="1" applyAlignment="1">
      <alignment horizontal="right" vertical="top" wrapText="1"/>
    </xf>
    <xf numFmtId="0" fontId="3" fillId="0" borderId="0" xfId="0" applyFont="1" applyFill="1" applyAlignment="1">
      <alignment horizontal="right" vertical="top" wrapText="1"/>
    </xf>
    <xf numFmtId="175" fontId="1" fillId="0" borderId="13" xfId="0" applyNumberFormat="1" applyFont="1" applyBorder="1" applyAlignment="1">
      <alignment vertical="center"/>
    </xf>
    <xf numFmtId="175" fontId="4" fillId="0" borderId="0" xfId="0" applyNumberFormat="1" applyFont="1" applyFill="1" applyBorder="1" applyAlignment="1">
      <alignment horizontal="right" vertical="center"/>
    </xf>
    <xf numFmtId="175" fontId="2" fillId="0" borderId="0" xfId="0" applyNumberFormat="1" applyFont="1" applyAlignment="1">
      <alignment horizontal="right" vertical="center" wrapText="1"/>
    </xf>
    <xf numFmtId="175" fontId="2" fillId="32" borderId="0" xfId="0" applyNumberFormat="1" applyFont="1" applyFill="1" applyAlignment="1">
      <alignment horizontal="right" vertical="center" wrapText="1"/>
    </xf>
    <xf numFmtId="175" fontId="4" fillId="0" borderId="0" xfId="42" applyNumberFormat="1" applyFont="1" applyFill="1" applyBorder="1" applyAlignment="1">
      <alignment horizontal="right" vertical="center"/>
    </xf>
    <xf numFmtId="175" fontId="2" fillId="0" borderId="0" xfId="0" applyNumberFormat="1" applyFont="1" applyBorder="1" applyAlignment="1">
      <alignment horizontal="right" vertical="center" wrapText="1"/>
    </xf>
    <xf numFmtId="175" fontId="5" fillId="0" borderId="10" xfId="0" applyNumberFormat="1" applyFont="1" applyFill="1" applyBorder="1" applyAlignment="1">
      <alignment horizontal="right" vertical="center"/>
    </xf>
    <xf numFmtId="175" fontId="1" fillId="0" borderId="10" xfId="0" applyNumberFormat="1" applyFont="1" applyBorder="1" applyAlignment="1">
      <alignment horizontal="right" vertical="center" wrapText="1"/>
    </xf>
    <xf numFmtId="175" fontId="4" fillId="0" borderId="0" xfId="0" applyNumberFormat="1" applyFont="1" applyAlignment="1">
      <alignment horizontal="right" vertical="center" wrapText="1"/>
    </xf>
    <xf numFmtId="175" fontId="2" fillId="0" borderId="0" xfId="0" applyNumberFormat="1" applyFont="1" applyAlignment="1">
      <alignment horizontal="right" vertical="center"/>
    </xf>
    <xf numFmtId="175" fontId="4" fillId="0" borderId="11" xfId="0" applyNumberFormat="1" applyFont="1" applyFill="1" applyBorder="1" applyAlignment="1">
      <alignment horizontal="right" vertical="center"/>
    </xf>
    <xf numFmtId="175" fontId="2" fillId="0" borderId="11" xfId="0" applyNumberFormat="1" applyFont="1" applyBorder="1" applyAlignment="1">
      <alignment horizontal="right" vertical="center" wrapText="1"/>
    </xf>
    <xf numFmtId="175" fontId="2" fillId="32" borderId="11" xfId="0" applyNumberFormat="1" applyFont="1" applyFill="1" applyBorder="1" applyAlignment="1">
      <alignment horizontal="right" vertical="center" wrapText="1"/>
    </xf>
    <xf numFmtId="175" fontId="5" fillId="0" borderId="0" xfId="42" applyNumberFormat="1" applyFont="1" applyFill="1" applyBorder="1" applyAlignment="1">
      <alignment horizontal="right" vertical="center"/>
    </xf>
    <xf numFmtId="175" fontId="1" fillId="0" borderId="0" xfId="0" applyNumberFormat="1" applyFont="1" applyBorder="1" applyAlignment="1">
      <alignment horizontal="right" vertical="center" wrapText="1"/>
    </xf>
    <xf numFmtId="175" fontId="5" fillId="0" borderId="13" xfId="42" applyNumberFormat="1" applyFont="1" applyFill="1" applyBorder="1" applyAlignment="1">
      <alignment horizontal="right" vertical="center"/>
    </xf>
    <xf numFmtId="175" fontId="1" fillId="0" borderId="13" xfId="0" applyNumberFormat="1" applyFont="1" applyBorder="1" applyAlignment="1">
      <alignment horizontal="right" vertical="center" wrapText="1"/>
    </xf>
    <xf numFmtId="175" fontId="4" fillId="0" borderId="0" xfId="0" applyNumberFormat="1" applyFont="1" applyFill="1" applyBorder="1" applyAlignment="1">
      <alignment horizontal="right" vertical="center" wrapText="1"/>
    </xf>
    <xf numFmtId="175" fontId="2" fillId="32" borderId="0" xfId="0" applyNumberFormat="1" applyFont="1" applyFill="1" applyBorder="1" applyAlignment="1">
      <alignment horizontal="right" vertical="center" wrapText="1"/>
    </xf>
    <xf numFmtId="176" fontId="5" fillId="0" borderId="12" xfId="0" applyNumberFormat="1" applyFont="1" applyFill="1" applyBorder="1" applyAlignment="1">
      <alignment horizontal="right" vertical="center"/>
    </xf>
    <xf numFmtId="176" fontId="5" fillId="0" borderId="0" xfId="0" applyNumberFormat="1" applyFont="1" applyFill="1" applyBorder="1" applyAlignment="1">
      <alignment horizontal="right" vertical="center"/>
    </xf>
    <xf numFmtId="176" fontId="2" fillId="0" borderId="0" xfId="0" applyNumberFormat="1" applyFont="1" applyAlignment="1">
      <alignment horizontal="right" vertical="center" wrapText="1"/>
    </xf>
    <xf numFmtId="176" fontId="4" fillId="0" borderId="0" xfId="0" applyNumberFormat="1" applyFont="1" applyAlignment="1">
      <alignment horizontal="right" vertical="center" wrapText="1"/>
    </xf>
    <xf numFmtId="176" fontId="4" fillId="0" borderId="0" xfId="0" applyNumberFormat="1" applyFont="1" applyFill="1" applyBorder="1" applyAlignment="1">
      <alignment horizontal="right" vertical="center"/>
    </xf>
    <xf numFmtId="176" fontId="2" fillId="32" borderId="0" xfId="0" applyNumberFormat="1" applyFont="1" applyFill="1" applyAlignment="1">
      <alignment horizontal="right" vertical="center" wrapText="1"/>
    </xf>
    <xf numFmtId="176" fontId="4" fillId="0" borderId="0" xfId="42" applyNumberFormat="1" applyFont="1" applyFill="1" applyBorder="1" applyAlignment="1">
      <alignment horizontal="right" vertical="center"/>
    </xf>
    <xf numFmtId="176" fontId="2" fillId="0" borderId="0" xfId="0" applyNumberFormat="1" applyFont="1" applyBorder="1" applyAlignment="1">
      <alignment horizontal="right" vertical="center"/>
    </xf>
    <xf numFmtId="176" fontId="2" fillId="0" borderId="0" xfId="0" applyNumberFormat="1" applyFont="1" applyAlignment="1">
      <alignment horizontal="right" vertical="center"/>
    </xf>
    <xf numFmtId="176" fontId="2" fillId="0" borderId="0" xfId="0" applyNumberFormat="1" applyFont="1" applyBorder="1" applyAlignment="1">
      <alignment horizontal="right" vertical="center" wrapText="1"/>
    </xf>
    <xf numFmtId="176" fontId="1" fillId="0" borderId="12" xfId="0" applyNumberFormat="1" applyFont="1" applyBorder="1" applyAlignment="1">
      <alignment vertical="center"/>
    </xf>
    <xf numFmtId="176" fontId="1" fillId="0" borderId="12" xfId="0" applyNumberFormat="1" applyFont="1" applyBorder="1" applyAlignment="1">
      <alignment horizontal="right" vertical="center" wrapText="1"/>
    </xf>
    <xf numFmtId="176" fontId="1" fillId="32" borderId="12" xfId="0" applyNumberFormat="1" applyFont="1" applyFill="1" applyBorder="1" applyAlignment="1">
      <alignment horizontal="right" vertical="center" wrapText="1"/>
    </xf>
    <xf numFmtId="176" fontId="2" fillId="0" borderId="0" xfId="0" applyNumberFormat="1" applyFont="1" applyAlignment="1">
      <alignment vertical="center"/>
    </xf>
    <xf numFmtId="176" fontId="4" fillId="0" borderId="0" xfId="0" applyNumberFormat="1" applyFont="1" applyBorder="1" applyAlignment="1">
      <alignment horizontal="right" vertical="center" wrapText="1"/>
    </xf>
    <xf numFmtId="0" fontId="17" fillId="0" borderId="0" xfId="0" applyFont="1" applyAlignment="1">
      <alignment/>
    </xf>
    <xf numFmtId="176" fontId="2" fillId="32" borderId="0" xfId="0" applyNumberFormat="1" applyFont="1" applyFill="1" applyBorder="1" applyAlignment="1">
      <alignment horizontal="right" vertical="center"/>
    </xf>
    <xf numFmtId="0" fontId="3" fillId="0" borderId="0" xfId="0" applyFont="1" applyBorder="1" applyAlignment="1">
      <alignment horizontal="left" vertical="center" wrapText="1" indent="3"/>
    </xf>
    <xf numFmtId="0" fontId="3" fillId="0" borderId="0" xfId="0" applyFont="1" applyFill="1" applyAlignment="1">
      <alignment horizontal="right" vertical="top" wrapText="1"/>
    </xf>
    <xf numFmtId="175" fontId="3" fillId="0" borderId="11" xfId="0" applyNumberFormat="1" applyFont="1" applyBorder="1" applyAlignment="1">
      <alignment horizontal="right" vertical="top" wrapText="1"/>
    </xf>
    <xf numFmtId="0" fontId="3" fillId="0" borderId="11" xfId="0" applyFont="1" applyBorder="1" applyAlignment="1">
      <alignment horizontal="left" vertical="center" wrapText="1" indent="3"/>
    </xf>
    <xf numFmtId="0" fontId="9" fillId="0" borderId="10" xfId="0" applyFont="1" applyBorder="1" applyAlignment="1">
      <alignment vertical="center"/>
    </xf>
    <xf numFmtId="0" fontId="3" fillId="0" borderId="0" xfId="0" applyFont="1" applyAlignment="1">
      <alignment vertical="center" wrapText="1"/>
    </xf>
    <xf numFmtId="0" fontId="2" fillId="0" borderId="0" xfId="0" applyFont="1" applyAlignment="1">
      <alignment vertical="center" wrapText="1"/>
    </xf>
    <xf numFmtId="0" fontId="3" fillId="33" borderId="0" xfId="0" applyFont="1" applyFill="1" applyAlignment="1">
      <alignment/>
    </xf>
    <xf numFmtId="175" fontId="9" fillId="33" borderId="0" xfId="0" applyNumberFormat="1" applyFont="1" applyFill="1" applyBorder="1" applyAlignment="1">
      <alignment horizontal="right" vertical="center"/>
    </xf>
    <xf numFmtId="175" fontId="9" fillId="33" borderId="0" xfId="0" applyNumberFormat="1" applyFont="1" applyFill="1" applyAlignment="1">
      <alignment horizontal="right" vertical="center" wrapText="1"/>
    </xf>
    <xf numFmtId="0" fontId="18" fillId="33" borderId="0" xfId="0" applyFont="1" applyFill="1" applyAlignment="1">
      <alignment/>
    </xf>
    <xf numFmtId="0" fontId="3" fillId="33" borderId="0" xfId="0" applyFont="1" applyFill="1" applyAlignment="1">
      <alignment vertical="center"/>
    </xf>
    <xf numFmtId="0" fontId="9" fillId="33" borderId="10" xfId="0" applyFont="1" applyFill="1" applyBorder="1" applyAlignment="1">
      <alignment vertical="center"/>
    </xf>
    <xf numFmtId="0" fontId="8" fillId="33" borderId="10" xfId="0" applyFont="1" applyFill="1" applyBorder="1" applyAlignment="1">
      <alignment vertical="center"/>
    </xf>
    <xf numFmtId="0" fontId="4" fillId="33" borderId="0" xfId="0" applyFont="1" applyFill="1" applyAlignment="1">
      <alignment horizontal="right" vertical="center"/>
    </xf>
    <xf numFmtId="175" fontId="1" fillId="33" borderId="10" xfId="0" applyNumberFormat="1" applyFont="1" applyFill="1" applyBorder="1" applyAlignment="1">
      <alignment horizontal="right" vertical="center" wrapText="1"/>
    </xf>
    <xf numFmtId="175" fontId="4" fillId="33" borderId="0" xfId="0" applyNumberFormat="1" applyFont="1" applyFill="1" applyAlignment="1">
      <alignment horizontal="right" vertical="center" wrapText="1"/>
    </xf>
    <xf numFmtId="175" fontId="1" fillId="33" borderId="0" xfId="0" applyNumberFormat="1" applyFont="1" applyFill="1" applyBorder="1" applyAlignment="1">
      <alignment horizontal="right" vertical="center" wrapText="1"/>
    </xf>
    <xf numFmtId="175" fontId="1" fillId="33" borderId="13" xfId="0" applyNumberFormat="1" applyFont="1" applyFill="1" applyBorder="1" applyAlignment="1">
      <alignment horizontal="right" vertical="center" wrapText="1"/>
    </xf>
    <xf numFmtId="0" fontId="2" fillId="33" borderId="0" xfId="0" applyFont="1" applyFill="1" applyAlignment="1">
      <alignment/>
    </xf>
    <xf numFmtId="0" fontId="1" fillId="33" borderId="0" xfId="0" applyFont="1" applyFill="1" applyBorder="1" applyAlignment="1">
      <alignment horizontal="right" vertical="center"/>
    </xf>
    <xf numFmtId="175" fontId="2" fillId="33" borderId="0" xfId="0" applyNumberFormat="1" applyFont="1" applyFill="1" applyAlignment="1">
      <alignment horizontal="right" vertical="center" wrapText="1"/>
    </xf>
    <xf numFmtId="165" fontId="4" fillId="33" borderId="0" xfId="0" applyNumberFormat="1" applyFont="1" applyFill="1" applyAlignment="1">
      <alignment horizontal="right" vertical="center" wrapText="1"/>
    </xf>
    <xf numFmtId="165" fontId="4" fillId="33" borderId="0" xfId="0" applyNumberFormat="1" applyFont="1" applyFill="1" applyBorder="1" applyAlignment="1">
      <alignment horizontal="right" vertical="center" wrapText="1"/>
    </xf>
    <xf numFmtId="176" fontId="5" fillId="33" borderId="12" xfId="0" applyNumberFormat="1" applyFont="1" applyFill="1" applyBorder="1" applyAlignment="1">
      <alignment horizontal="right" vertical="center"/>
    </xf>
    <xf numFmtId="176" fontId="4" fillId="33" borderId="0" xfId="0" applyNumberFormat="1" applyFont="1" applyFill="1" applyAlignment="1">
      <alignment horizontal="right" vertical="center" wrapText="1"/>
    </xf>
    <xf numFmtId="176" fontId="2" fillId="33" borderId="0" xfId="0" applyNumberFormat="1" applyFont="1" applyFill="1" applyAlignment="1">
      <alignment horizontal="right" vertical="center" wrapText="1"/>
    </xf>
    <xf numFmtId="176" fontId="4" fillId="33" borderId="0" xfId="0" applyNumberFormat="1" applyFont="1" applyFill="1" applyBorder="1" applyAlignment="1">
      <alignment horizontal="right" vertical="center" wrapText="1"/>
    </xf>
    <xf numFmtId="3" fontId="4" fillId="33" borderId="0" xfId="0" applyNumberFormat="1" applyFont="1" applyFill="1" applyAlignment="1">
      <alignment horizontal="right"/>
    </xf>
    <xf numFmtId="175" fontId="2" fillId="33" borderId="11" xfId="0" applyNumberFormat="1" applyFont="1" applyFill="1" applyBorder="1" applyAlignment="1">
      <alignment horizontal="right" vertical="center" wrapText="1"/>
    </xf>
    <xf numFmtId="0" fontId="12" fillId="0" borderId="12" xfId="0" applyFont="1" applyBorder="1" applyAlignment="1">
      <alignment horizontal="center" vertical="center"/>
    </xf>
    <xf numFmtId="0" fontId="21" fillId="0" borderId="12" xfId="0" applyFont="1" applyBorder="1" applyAlignment="1">
      <alignment horizontal="center" vertical="center"/>
    </xf>
    <xf numFmtId="0" fontId="1" fillId="33" borderId="12" xfId="0" applyFont="1" applyFill="1" applyBorder="1" applyAlignment="1">
      <alignment horizontal="center" vertical="center"/>
    </xf>
    <xf numFmtId="0" fontId="12" fillId="0" borderId="11" xfId="0" applyFont="1" applyBorder="1" applyAlignment="1">
      <alignment horizontal="center" vertical="center"/>
    </xf>
    <xf numFmtId="0" fontId="21" fillId="0" borderId="11" xfId="0" applyFont="1" applyBorder="1" applyAlignment="1">
      <alignment horizontal="center" vertical="center"/>
    </xf>
    <xf numFmtId="0" fontId="1" fillId="33" borderId="11" xfId="0" applyFont="1" applyFill="1" applyBorder="1" applyAlignment="1">
      <alignment horizontal="center" vertical="center"/>
    </xf>
    <xf numFmtId="0" fontId="7" fillId="0" borderId="0" xfId="0" applyFont="1" applyAlignment="1">
      <alignment vertical="top" wrapText="1"/>
    </xf>
    <xf numFmtId="0" fontId="4" fillId="0" borderId="0" xfId="0" applyFont="1" applyFill="1" applyAlignment="1">
      <alignment horizontal="right"/>
    </xf>
    <xf numFmtId="0" fontId="2" fillId="0" borderId="0" xfId="0" applyFont="1" applyFill="1" applyAlignment="1">
      <alignment/>
    </xf>
    <xf numFmtId="0" fontId="4" fillId="0" borderId="0" xfId="0" applyFont="1" applyFill="1" applyAlignment="1">
      <alignment/>
    </xf>
    <xf numFmtId="0" fontId="2" fillId="0" borderId="0" xfId="0" applyFont="1" applyFill="1" applyAlignment="1">
      <alignment vertical="center"/>
    </xf>
    <xf numFmtId="0" fontId="3" fillId="0" borderId="0" xfId="0" applyFont="1" applyFill="1" applyAlignment="1">
      <alignment/>
    </xf>
    <xf numFmtId="3" fontId="3" fillId="0" borderId="0" xfId="0" applyNumberFormat="1" applyFont="1" applyFill="1" applyAlignment="1">
      <alignment horizontal="right" vertical="center" wrapText="1"/>
    </xf>
    <xf numFmtId="3" fontId="3" fillId="0" borderId="0" xfId="0" applyNumberFormat="1" applyFont="1" applyFill="1" applyBorder="1" applyAlignment="1">
      <alignment horizontal="right" vertical="center" wrapText="1"/>
    </xf>
    <xf numFmtId="175" fontId="9" fillId="33" borderId="0" xfId="0" applyNumberFormat="1" applyFont="1" applyFill="1" applyBorder="1" applyAlignment="1">
      <alignment horizontal="right" vertical="center" wrapText="1"/>
    </xf>
    <xf numFmtId="175" fontId="2" fillId="33" borderId="0" xfId="0" applyNumberFormat="1" applyFont="1" applyFill="1" applyBorder="1" applyAlignment="1">
      <alignment horizontal="right" vertical="center" wrapText="1"/>
    </xf>
    <xf numFmtId="0" fontId="4" fillId="0" borderId="0" xfId="0" applyFont="1" applyFill="1" applyAlignment="1">
      <alignment vertical="center"/>
    </xf>
    <xf numFmtId="0" fontId="4" fillId="33" borderId="0" xfId="0" applyFont="1" applyFill="1" applyBorder="1" applyAlignment="1">
      <alignment vertical="center"/>
    </xf>
    <xf numFmtId="0" fontId="4" fillId="34" borderId="0" xfId="0" applyFont="1" applyFill="1" applyAlignment="1">
      <alignment horizontal="right" vertical="center"/>
    </xf>
    <xf numFmtId="0" fontId="5" fillId="34" borderId="0" xfId="0" applyFont="1" applyFill="1" applyAlignment="1">
      <alignment horizontal="right" vertical="center"/>
    </xf>
    <xf numFmtId="0" fontId="4" fillId="34" borderId="0" xfId="0" applyFont="1" applyFill="1" applyBorder="1" applyAlignment="1">
      <alignment horizontal="right" vertical="center"/>
    </xf>
    <xf numFmtId="0" fontId="5" fillId="34" borderId="0" xfId="0" applyFont="1" applyFill="1" applyBorder="1" applyAlignment="1">
      <alignment horizontal="right" vertical="center"/>
    </xf>
    <xf numFmtId="176" fontId="2" fillId="34" borderId="0" xfId="0" applyNumberFormat="1" applyFont="1" applyFill="1" applyBorder="1" applyAlignment="1">
      <alignment horizontal="right" vertical="center"/>
    </xf>
    <xf numFmtId="0" fontId="8" fillId="0" borderId="10" xfId="0" applyFont="1" applyFill="1" applyBorder="1" applyAlignment="1">
      <alignment vertical="center"/>
    </xf>
    <xf numFmtId="175" fontId="3" fillId="0" borderId="11" xfId="0" applyNumberFormat="1" applyFont="1" applyFill="1" applyBorder="1" applyAlignment="1">
      <alignment horizontal="right" vertical="top" wrapText="1"/>
    </xf>
    <xf numFmtId="175" fontId="9" fillId="0" borderId="0" xfId="0" applyNumberFormat="1" applyFont="1" applyFill="1" applyAlignment="1">
      <alignment horizontal="right" vertical="center" wrapText="1"/>
    </xf>
    <xf numFmtId="0" fontId="3" fillId="0" borderId="0" xfId="0" applyFont="1" applyFill="1" applyAlignment="1">
      <alignment vertical="center"/>
    </xf>
    <xf numFmtId="0" fontId="9" fillId="0" borderId="10" xfId="0" applyFont="1" applyFill="1" applyBorder="1" applyAlignment="1">
      <alignment vertical="center"/>
    </xf>
    <xf numFmtId="0" fontId="4" fillId="0" borderId="0" xfId="0" applyFont="1" applyFill="1" applyAlignment="1">
      <alignment horizontal="right" vertical="center"/>
    </xf>
    <xf numFmtId="175" fontId="2" fillId="0" borderId="0" xfId="0" applyNumberFormat="1" applyFont="1" applyFill="1" applyAlignment="1">
      <alignment horizontal="right" vertical="center" wrapText="1"/>
    </xf>
    <xf numFmtId="175" fontId="1" fillId="0" borderId="10" xfId="0" applyNumberFormat="1" applyFont="1" applyFill="1" applyBorder="1" applyAlignment="1">
      <alignment horizontal="right" vertical="center" wrapText="1"/>
    </xf>
    <xf numFmtId="175" fontId="4" fillId="0" borderId="0" xfId="0" applyNumberFormat="1" applyFont="1" applyFill="1" applyAlignment="1">
      <alignment horizontal="right" vertical="center" wrapText="1"/>
    </xf>
    <xf numFmtId="175" fontId="2" fillId="0" borderId="11" xfId="0" applyNumberFormat="1" applyFont="1" applyFill="1" applyBorder="1" applyAlignment="1">
      <alignment horizontal="right" vertical="center" wrapText="1"/>
    </xf>
    <xf numFmtId="175" fontId="1" fillId="0" borderId="0" xfId="0" applyNumberFormat="1" applyFont="1" applyFill="1" applyBorder="1" applyAlignment="1">
      <alignment horizontal="right" vertical="center" wrapText="1"/>
    </xf>
    <xf numFmtId="175" fontId="1" fillId="0" borderId="13" xfId="0" applyNumberFormat="1" applyFont="1" applyFill="1" applyBorder="1" applyAlignment="1">
      <alignment horizontal="right" vertical="center" wrapText="1"/>
    </xf>
    <xf numFmtId="0" fontId="1" fillId="0" borderId="0" xfId="0" applyFont="1" applyFill="1" applyBorder="1" applyAlignment="1">
      <alignment horizontal="right" vertical="center"/>
    </xf>
    <xf numFmtId="165" fontId="4" fillId="0" borderId="0" xfId="0" applyNumberFormat="1" applyFont="1" applyFill="1" applyAlignment="1">
      <alignment horizontal="right" vertical="center" wrapText="1"/>
    </xf>
    <xf numFmtId="165" fontId="4" fillId="0" borderId="0" xfId="0" applyNumberFormat="1" applyFont="1" applyFill="1" applyBorder="1" applyAlignment="1">
      <alignment horizontal="right" vertical="center" wrapText="1"/>
    </xf>
    <xf numFmtId="176" fontId="2" fillId="0" borderId="0" xfId="0" applyNumberFormat="1" applyFont="1" applyFill="1" applyAlignment="1">
      <alignment horizontal="right" vertical="center" wrapText="1"/>
    </xf>
    <xf numFmtId="176" fontId="1" fillId="0" borderId="12" xfId="0" applyNumberFormat="1" applyFont="1" applyFill="1" applyBorder="1" applyAlignment="1">
      <alignment horizontal="right" vertical="center" wrapText="1"/>
    </xf>
    <xf numFmtId="176" fontId="4" fillId="0" borderId="0" xfId="0" applyNumberFormat="1" applyFont="1" applyFill="1" applyBorder="1" applyAlignment="1">
      <alignment horizontal="right" vertical="center" wrapText="1"/>
    </xf>
    <xf numFmtId="0" fontId="4" fillId="0" borderId="0" xfId="0" applyFont="1" applyFill="1" applyBorder="1" applyAlignment="1">
      <alignment vertical="center"/>
    </xf>
    <xf numFmtId="169" fontId="4" fillId="0" borderId="0" xfId="0" applyNumberFormat="1" applyFont="1" applyFill="1" applyAlignment="1">
      <alignment horizontal="right" vertical="center"/>
    </xf>
    <xf numFmtId="0" fontId="5" fillId="0" borderId="0" xfId="0" applyFont="1" applyFill="1" applyAlignment="1">
      <alignment horizontal="right" vertical="center"/>
    </xf>
    <xf numFmtId="0" fontId="4" fillId="0" borderId="0" xfId="0" applyFont="1" applyFill="1" applyBorder="1" applyAlignment="1">
      <alignment horizontal="right" vertical="center"/>
    </xf>
    <xf numFmtId="0" fontId="5" fillId="0" borderId="0" xfId="0" applyFont="1" applyFill="1" applyBorder="1" applyAlignment="1">
      <alignment horizontal="right" vertical="center"/>
    </xf>
    <xf numFmtId="176" fontId="2" fillId="0" borderId="0" xfId="0" applyNumberFormat="1" applyFont="1" applyFill="1" applyBorder="1" applyAlignment="1">
      <alignment horizontal="right" vertical="center"/>
    </xf>
    <xf numFmtId="43" fontId="2" fillId="0" borderId="0" xfId="42" applyFont="1" applyAlignment="1">
      <alignment horizontal="right" vertical="center" wrapText="1"/>
    </xf>
    <xf numFmtId="43" fontId="2" fillId="32" borderId="0" xfId="42" applyFont="1" applyFill="1" applyAlignment="1">
      <alignment horizontal="right" vertical="center" wrapText="1"/>
    </xf>
    <xf numFmtId="43" fontId="2" fillId="0" borderId="0" xfId="42" applyFont="1" applyFill="1" applyAlignment="1">
      <alignment horizontal="right" vertical="center" wrapText="1"/>
    </xf>
    <xf numFmtId="43" fontId="2" fillId="0" borderId="0" xfId="42" applyNumberFormat="1" applyFont="1" applyAlignment="1">
      <alignment horizontal="right" vertical="center"/>
    </xf>
    <xf numFmtId="170" fontId="2" fillId="33" borderId="0" xfId="42" applyNumberFormat="1" applyFont="1" applyFill="1" applyAlignment="1">
      <alignment horizontal="right" vertical="center" wrapText="1"/>
    </xf>
    <xf numFmtId="0" fontId="3" fillId="35" borderId="0" xfId="0" applyFont="1" applyFill="1" applyAlignment="1">
      <alignment/>
    </xf>
    <xf numFmtId="0" fontId="8" fillId="35" borderId="10" xfId="0" applyFont="1" applyFill="1" applyBorder="1" applyAlignment="1">
      <alignment vertical="center"/>
    </xf>
    <xf numFmtId="175" fontId="9" fillId="35" borderId="0" xfId="0" applyNumberFormat="1" applyFont="1" applyFill="1" applyBorder="1" applyAlignment="1">
      <alignment horizontal="right" vertical="center"/>
    </xf>
    <xf numFmtId="0" fontId="3" fillId="35" borderId="0" xfId="0" applyFont="1" applyFill="1" applyAlignment="1">
      <alignment horizontal="right" vertical="top" wrapText="1"/>
    </xf>
    <xf numFmtId="176" fontId="3" fillId="35" borderId="0" xfId="0" applyNumberFormat="1" applyFont="1" applyFill="1" applyAlignment="1">
      <alignment horizontal="right" vertical="top" wrapText="1"/>
    </xf>
    <xf numFmtId="175" fontId="3" fillId="35" borderId="11" xfId="0" applyNumberFormat="1" applyFont="1" applyFill="1" applyBorder="1" applyAlignment="1">
      <alignment horizontal="right" vertical="top" wrapText="1"/>
    </xf>
    <xf numFmtId="175" fontId="9" fillId="35" borderId="0" xfId="0" applyNumberFormat="1" applyFont="1" applyFill="1" applyAlignment="1">
      <alignment horizontal="right" vertical="center" wrapText="1"/>
    </xf>
    <xf numFmtId="175" fontId="9" fillId="35" borderId="0" xfId="0" applyNumberFormat="1" applyFont="1" applyFill="1" applyBorder="1" applyAlignment="1">
      <alignment horizontal="right" vertical="center" wrapText="1"/>
    </xf>
    <xf numFmtId="0" fontId="18" fillId="35" borderId="0" xfId="0" applyFont="1" applyFill="1" applyAlignment="1">
      <alignment/>
    </xf>
    <xf numFmtId="0" fontId="3" fillId="35" borderId="0" xfId="0" applyFont="1" applyFill="1" applyAlignment="1">
      <alignment vertical="center"/>
    </xf>
    <xf numFmtId="0" fontId="9" fillId="35" borderId="10" xfId="0" applyFont="1" applyFill="1" applyBorder="1" applyAlignment="1">
      <alignment vertical="center"/>
    </xf>
    <xf numFmtId="3" fontId="3" fillId="35" borderId="0" xfId="0" applyNumberFormat="1" applyFont="1" applyFill="1" applyAlignment="1">
      <alignment horizontal="right" vertical="center" wrapText="1"/>
    </xf>
    <xf numFmtId="3" fontId="3" fillId="35" borderId="0" xfId="0" applyNumberFormat="1" applyFont="1" applyFill="1" applyBorder="1" applyAlignment="1">
      <alignment horizontal="right" vertical="center" wrapText="1"/>
    </xf>
    <xf numFmtId="0" fontId="2" fillId="35" borderId="0" xfId="0" applyFont="1" applyFill="1" applyAlignment="1">
      <alignment vertical="center"/>
    </xf>
    <xf numFmtId="0" fontId="4" fillId="35" borderId="0" xfId="0" applyFont="1" applyFill="1" applyAlignment="1">
      <alignment horizontal="right" vertical="center"/>
    </xf>
    <xf numFmtId="175" fontId="2" fillId="35" borderId="0" xfId="0" applyNumberFormat="1" applyFont="1" applyFill="1" applyAlignment="1">
      <alignment horizontal="right" vertical="center" wrapText="1"/>
    </xf>
    <xf numFmtId="175" fontId="1" fillId="35" borderId="10" xfId="0" applyNumberFormat="1" applyFont="1" applyFill="1" applyBorder="1" applyAlignment="1">
      <alignment horizontal="right" vertical="center" wrapText="1"/>
    </xf>
    <xf numFmtId="175" fontId="4" fillId="35" borderId="0" xfId="0" applyNumberFormat="1" applyFont="1" applyFill="1" applyAlignment="1">
      <alignment horizontal="right" vertical="center" wrapText="1"/>
    </xf>
    <xf numFmtId="175" fontId="2" fillId="35" borderId="11" xfId="0" applyNumberFormat="1" applyFont="1" applyFill="1" applyBorder="1" applyAlignment="1">
      <alignment horizontal="right" vertical="center" wrapText="1"/>
    </xf>
    <xf numFmtId="175" fontId="1" fillId="35" borderId="0" xfId="0" applyNumberFormat="1" applyFont="1" applyFill="1" applyBorder="1" applyAlignment="1">
      <alignment horizontal="right" vertical="center" wrapText="1"/>
    </xf>
    <xf numFmtId="175" fontId="1" fillId="35" borderId="13" xfId="0" applyNumberFormat="1" applyFont="1" applyFill="1" applyBorder="1" applyAlignment="1">
      <alignment horizontal="right" vertical="center" wrapText="1"/>
    </xf>
    <xf numFmtId="0" fontId="2" fillId="35" borderId="0" xfId="0" applyFont="1" applyFill="1" applyAlignment="1">
      <alignment/>
    </xf>
    <xf numFmtId="0" fontId="1" fillId="35" borderId="0" xfId="0" applyFont="1" applyFill="1" applyBorder="1" applyAlignment="1">
      <alignment horizontal="right" vertical="center"/>
    </xf>
    <xf numFmtId="165" fontId="4" fillId="35" borderId="0" xfId="0" applyNumberFormat="1" applyFont="1" applyFill="1" applyAlignment="1">
      <alignment horizontal="right" vertical="center" wrapText="1"/>
    </xf>
    <xf numFmtId="175" fontId="2" fillId="35" borderId="0" xfId="0" applyNumberFormat="1" applyFont="1" applyFill="1" applyBorder="1" applyAlignment="1">
      <alignment horizontal="right" vertical="center" wrapText="1"/>
    </xf>
    <xf numFmtId="165" fontId="4" fillId="35" borderId="0" xfId="0" applyNumberFormat="1" applyFont="1" applyFill="1" applyBorder="1" applyAlignment="1">
      <alignment horizontal="right" vertical="center" wrapText="1"/>
    </xf>
    <xf numFmtId="176" fontId="5" fillId="35" borderId="12" xfId="0" applyNumberFormat="1" applyFont="1" applyFill="1" applyBorder="1" applyAlignment="1">
      <alignment horizontal="right" vertical="center"/>
    </xf>
    <xf numFmtId="176" fontId="4" fillId="35" borderId="0" xfId="0" applyNumberFormat="1" applyFont="1" applyFill="1" applyAlignment="1">
      <alignment horizontal="right" vertical="center" wrapText="1"/>
    </xf>
    <xf numFmtId="176" fontId="2" fillId="35" borderId="0" xfId="0" applyNumberFormat="1" applyFont="1" applyFill="1" applyAlignment="1">
      <alignment horizontal="right" vertical="center" wrapText="1"/>
    </xf>
    <xf numFmtId="170" fontId="2" fillId="35" borderId="0" xfId="42" applyNumberFormat="1" applyFont="1" applyFill="1" applyAlignment="1">
      <alignment horizontal="right" vertical="center" wrapText="1"/>
    </xf>
    <xf numFmtId="176" fontId="1" fillId="35" borderId="12" xfId="0" applyNumberFormat="1" applyFont="1" applyFill="1" applyBorder="1" applyAlignment="1">
      <alignment horizontal="right" vertical="center" wrapText="1"/>
    </xf>
    <xf numFmtId="176" fontId="4" fillId="35" borderId="0" xfId="0" applyNumberFormat="1" applyFont="1" applyFill="1" applyBorder="1" applyAlignment="1">
      <alignment horizontal="right" vertical="center" wrapText="1"/>
    </xf>
    <xf numFmtId="3" fontId="4" fillId="35" borderId="0" xfId="0" applyNumberFormat="1" applyFont="1" applyFill="1" applyAlignment="1">
      <alignment horizontal="right"/>
    </xf>
    <xf numFmtId="0" fontId="4" fillId="35" borderId="0" xfId="0" applyFont="1" applyFill="1" applyAlignment="1">
      <alignment horizontal="right"/>
    </xf>
    <xf numFmtId="0" fontId="4" fillId="35" borderId="0" xfId="0" applyFont="1" applyFill="1" applyAlignment="1">
      <alignment/>
    </xf>
    <xf numFmtId="0" fontId="4" fillId="35" borderId="0" xfId="0" applyFont="1" applyFill="1" applyAlignment="1">
      <alignment vertical="center"/>
    </xf>
    <xf numFmtId="0" fontId="4" fillId="35" borderId="0" xfId="0" applyFont="1" applyFill="1" applyBorder="1" applyAlignment="1">
      <alignment vertical="center"/>
    </xf>
    <xf numFmtId="0" fontId="4" fillId="36" borderId="0" xfId="0" applyFont="1" applyFill="1" applyAlignment="1">
      <alignment horizontal="right" vertical="center"/>
    </xf>
    <xf numFmtId="0" fontId="5" fillId="36" borderId="0" xfId="0" applyFont="1" applyFill="1" applyAlignment="1">
      <alignment horizontal="right" vertical="center"/>
    </xf>
    <xf numFmtId="0" fontId="4" fillId="36" borderId="0" xfId="0" applyFont="1" applyFill="1" applyBorder="1" applyAlignment="1">
      <alignment horizontal="right" vertical="center"/>
    </xf>
    <xf numFmtId="0" fontId="5" fillId="36" borderId="0" xfId="0" applyFont="1" applyFill="1" applyBorder="1" applyAlignment="1">
      <alignment horizontal="right" vertical="center"/>
    </xf>
    <xf numFmtId="176" fontId="2" fillId="36" borderId="0" xfId="0" applyNumberFormat="1" applyFont="1" applyFill="1" applyBorder="1" applyAlignment="1">
      <alignment horizontal="right" vertical="center"/>
    </xf>
    <xf numFmtId="170" fontId="3" fillId="33" borderId="0" xfId="42" applyNumberFormat="1" applyFont="1" applyFill="1" applyAlignment="1">
      <alignment horizontal="right" vertical="top" wrapText="1"/>
    </xf>
    <xf numFmtId="170" fontId="3" fillId="33" borderId="11" xfId="42" applyNumberFormat="1" applyFont="1" applyFill="1" applyBorder="1" applyAlignment="1">
      <alignment horizontal="right" vertical="top" wrapText="1"/>
    </xf>
    <xf numFmtId="177" fontId="3" fillId="0" borderId="0" xfId="0" applyNumberFormat="1" applyFont="1" applyAlignment="1">
      <alignment horizontal="right" vertical="center" wrapText="1"/>
    </xf>
    <xf numFmtId="177" fontId="3" fillId="32" borderId="0" xfId="0" applyNumberFormat="1" applyFont="1" applyFill="1" applyAlignment="1">
      <alignment horizontal="right" vertical="center" wrapText="1"/>
    </xf>
    <xf numFmtId="177" fontId="3" fillId="0" borderId="0" xfId="0" applyNumberFormat="1" applyFont="1" applyFill="1" applyAlignment="1">
      <alignment horizontal="right" vertical="center" wrapText="1"/>
    </xf>
    <xf numFmtId="177" fontId="3" fillId="35" borderId="0" xfId="0" applyNumberFormat="1" applyFont="1" applyFill="1" applyAlignment="1">
      <alignment horizontal="right" vertical="center" wrapText="1"/>
    </xf>
    <xf numFmtId="177" fontId="3" fillId="33" borderId="0" xfId="0" applyNumberFormat="1" applyFont="1" applyFill="1" applyAlignment="1">
      <alignment horizontal="right" vertical="center" wrapText="1"/>
    </xf>
    <xf numFmtId="177" fontId="2" fillId="0" borderId="0" xfId="0" applyNumberFormat="1" applyFont="1" applyFill="1" applyBorder="1" applyAlignment="1">
      <alignment horizontal="right" vertical="center" wrapText="1"/>
    </xf>
    <xf numFmtId="177" fontId="6" fillId="0" borderId="0" xfId="0" applyNumberFormat="1" applyFont="1" applyFill="1" applyBorder="1" applyAlignment="1">
      <alignment horizontal="right" vertical="center"/>
    </xf>
    <xf numFmtId="177" fontId="3" fillId="0" borderId="0" xfId="0" applyNumberFormat="1" applyFont="1" applyFill="1" applyBorder="1" applyAlignment="1">
      <alignment horizontal="right" vertical="center"/>
    </xf>
    <xf numFmtId="177" fontId="3" fillId="35" borderId="0" xfId="0" applyNumberFormat="1" applyFont="1" applyFill="1" applyBorder="1" applyAlignment="1">
      <alignment horizontal="right" vertical="center"/>
    </xf>
    <xf numFmtId="177" fontId="6" fillId="0" borderId="11" xfId="0" applyNumberFormat="1" applyFont="1" applyFill="1" applyBorder="1" applyAlignment="1">
      <alignment horizontal="right" vertical="center"/>
    </xf>
    <xf numFmtId="177" fontId="6" fillId="0" borderId="11" xfId="0" applyNumberFormat="1" applyFont="1" applyFill="1" applyBorder="1" applyAlignment="1" quotePrefix="1">
      <alignment horizontal="right" vertical="center"/>
    </xf>
    <xf numFmtId="177" fontId="3" fillId="0" borderId="11" xfId="0" applyNumberFormat="1" applyFont="1" applyFill="1" applyBorder="1" applyAlignment="1" quotePrefix="1">
      <alignment horizontal="right" vertical="center"/>
    </xf>
    <xf numFmtId="177" fontId="3" fillId="0" borderId="11" xfId="0" applyNumberFormat="1" applyFont="1" applyFill="1" applyBorder="1" applyAlignment="1">
      <alignment horizontal="right" vertical="center"/>
    </xf>
    <xf numFmtId="177" fontId="3" fillId="35" borderId="11" xfId="0" applyNumberFormat="1" applyFont="1" applyFill="1" applyBorder="1" applyAlignment="1">
      <alignment horizontal="right" vertical="center"/>
    </xf>
    <xf numFmtId="177" fontId="3" fillId="33" borderId="11" xfId="0" applyNumberFormat="1" applyFont="1" applyFill="1" applyBorder="1" applyAlignment="1">
      <alignment horizontal="right" vertical="center"/>
    </xf>
    <xf numFmtId="177" fontId="9" fillId="0" borderId="10" xfId="0" applyNumberFormat="1" applyFont="1" applyBorder="1" applyAlignment="1">
      <alignment horizontal="right" vertical="center" wrapText="1"/>
    </xf>
    <xf numFmtId="177" fontId="9" fillId="0" borderId="10" xfId="0" applyNumberFormat="1" applyFont="1" applyFill="1" applyBorder="1" applyAlignment="1">
      <alignment horizontal="right" vertical="center" wrapText="1"/>
    </xf>
    <xf numFmtId="177" fontId="9" fillId="35" borderId="10" xfId="0" applyNumberFormat="1" applyFont="1" applyFill="1" applyBorder="1" applyAlignment="1">
      <alignment horizontal="right" vertical="center" wrapText="1"/>
    </xf>
    <xf numFmtId="177" fontId="9" fillId="33" borderId="10" xfId="0" applyNumberFormat="1" applyFont="1" applyFill="1" applyBorder="1" applyAlignment="1">
      <alignment horizontal="right" vertical="center" wrapText="1"/>
    </xf>
    <xf numFmtId="177" fontId="9" fillId="0" borderId="12" xfId="0" applyNumberFormat="1" applyFont="1" applyBorder="1" applyAlignment="1">
      <alignment horizontal="right" vertical="center" wrapText="1"/>
    </xf>
    <xf numFmtId="177" fontId="9" fillId="0" borderId="0" xfId="0" applyNumberFormat="1" applyFont="1" applyBorder="1" applyAlignment="1">
      <alignment horizontal="right" vertical="center"/>
    </xf>
    <xf numFmtId="177" fontId="9" fillId="0" borderId="0" xfId="0" applyNumberFormat="1" applyFont="1" applyFill="1" applyBorder="1" applyAlignment="1">
      <alignment horizontal="right" vertical="center"/>
    </xf>
    <xf numFmtId="177" fontId="9" fillId="35" borderId="0" xfId="0" applyNumberFormat="1" applyFont="1" applyFill="1" applyBorder="1" applyAlignment="1">
      <alignment horizontal="right" vertical="center"/>
    </xf>
    <xf numFmtId="177" fontId="9" fillId="33" borderId="0" xfId="0" applyNumberFormat="1" applyFont="1" applyFill="1" applyBorder="1" applyAlignment="1">
      <alignment horizontal="right" vertical="center"/>
    </xf>
    <xf numFmtId="177" fontId="6" fillId="0" borderId="11" xfId="0" applyNumberFormat="1" applyFont="1" applyFill="1" applyBorder="1" applyAlignment="1">
      <alignment horizontal="right" vertical="center" wrapText="1"/>
    </xf>
    <xf numFmtId="177" fontId="3" fillId="0" borderId="11" xfId="0" applyNumberFormat="1" applyFont="1" applyFill="1" applyBorder="1" applyAlignment="1">
      <alignment horizontal="right" vertical="center" wrapText="1"/>
    </xf>
    <xf numFmtId="177" fontId="3" fillId="35" borderId="11" xfId="0" applyNumberFormat="1" applyFont="1" applyFill="1" applyBorder="1" applyAlignment="1">
      <alignment horizontal="right" vertical="center" wrapText="1"/>
    </xf>
    <xf numFmtId="177" fontId="3" fillId="33" borderId="11" xfId="0" applyNumberFormat="1" applyFont="1" applyFill="1" applyBorder="1" applyAlignment="1">
      <alignment horizontal="right" vertical="center" wrapText="1"/>
    </xf>
    <xf numFmtId="177" fontId="9" fillId="0" borderId="0" xfId="0" applyNumberFormat="1" applyFont="1" applyAlignment="1">
      <alignment horizontal="right" vertical="center"/>
    </xf>
    <xf numFmtId="177" fontId="9" fillId="0" borderId="0" xfId="42" applyNumberFormat="1" applyFont="1" applyFill="1" applyAlignment="1">
      <alignment horizontal="right" vertical="center"/>
    </xf>
    <xf numFmtId="177" fontId="9" fillId="35" borderId="0" xfId="42" applyNumberFormat="1" applyFont="1" applyFill="1" applyAlignment="1">
      <alignment horizontal="right" vertical="center"/>
    </xf>
    <xf numFmtId="177" fontId="9" fillId="33" borderId="0" xfId="42" applyNumberFormat="1" applyFont="1" applyFill="1" applyAlignment="1">
      <alignment horizontal="right" vertical="center"/>
    </xf>
    <xf numFmtId="177" fontId="9" fillId="0" borderId="0" xfId="0" applyNumberFormat="1" applyFont="1" applyFill="1" applyAlignment="1">
      <alignment horizontal="right" vertical="center"/>
    </xf>
    <xf numFmtId="177" fontId="9" fillId="35" borderId="0" xfId="0" applyNumberFormat="1" applyFont="1" applyFill="1" applyAlignment="1">
      <alignment horizontal="right" vertical="center"/>
    </xf>
    <xf numFmtId="177" fontId="9" fillId="33" borderId="0" xfId="0" applyNumberFormat="1" applyFont="1" applyFill="1" applyAlignment="1">
      <alignment horizontal="right" vertical="center"/>
    </xf>
    <xf numFmtId="177" fontId="3" fillId="0" borderId="0" xfId="0" applyNumberFormat="1" applyFont="1" applyAlignment="1">
      <alignment horizontal="right" vertical="center"/>
    </xf>
    <xf numFmtId="177" fontId="3" fillId="0" borderId="0" xfId="0" applyNumberFormat="1" applyFont="1" applyFill="1" applyAlignment="1">
      <alignment horizontal="right" vertical="center"/>
    </xf>
    <xf numFmtId="177" fontId="3" fillId="35" borderId="0" xfId="0" applyNumberFormat="1" applyFont="1" applyFill="1" applyAlignment="1">
      <alignment horizontal="right" vertical="center"/>
    </xf>
    <xf numFmtId="177" fontId="3" fillId="33" borderId="0" xfId="0" applyNumberFormat="1" applyFont="1" applyFill="1" applyAlignment="1">
      <alignment horizontal="right" vertical="center"/>
    </xf>
    <xf numFmtId="177" fontId="9" fillId="0" borderId="12" xfId="0" applyNumberFormat="1" applyFont="1" applyBorder="1" applyAlignment="1">
      <alignment horizontal="right" vertical="center"/>
    </xf>
    <xf numFmtId="177" fontId="9" fillId="0" borderId="12" xfId="0" applyNumberFormat="1" applyFont="1" applyFill="1" applyBorder="1" applyAlignment="1">
      <alignment horizontal="right" vertical="center"/>
    </xf>
    <xf numFmtId="177" fontId="9" fillId="35" borderId="12" xfId="0" applyNumberFormat="1" applyFont="1" applyFill="1" applyBorder="1" applyAlignment="1">
      <alignment horizontal="right" vertical="center"/>
    </xf>
    <xf numFmtId="177" fontId="9" fillId="33" borderId="12" xfId="0" applyNumberFormat="1" applyFont="1" applyFill="1" applyBorder="1" applyAlignment="1">
      <alignment horizontal="right" vertical="center"/>
    </xf>
    <xf numFmtId="177" fontId="3" fillId="0" borderId="0" xfId="0" applyNumberFormat="1" applyFont="1" applyBorder="1" applyAlignment="1">
      <alignment horizontal="right" vertical="center" wrapText="1"/>
    </xf>
    <xf numFmtId="177" fontId="6" fillId="0" borderId="0" xfId="0" applyNumberFormat="1" applyFont="1" applyBorder="1" applyAlignment="1">
      <alignment horizontal="right" vertical="center" wrapText="1"/>
    </xf>
    <xf numFmtId="177" fontId="6" fillId="0" borderId="0" xfId="0" applyNumberFormat="1" applyFont="1" applyFill="1" applyBorder="1" applyAlignment="1">
      <alignment horizontal="right" vertical="center" wrapText="1"/>
    </xf>
    <xf numFmtId="177" fontId="6" fillId="35" borderId="0" xfId="0" applyNumberFormat="1" applyFont="1" applyFill="1" applyBorder="1" applyAlignment="1">
      <alignment horizontal="right" vertical="center" wrapText="1"/>
    </xf>
    <xf numFmtId="177" fontId="6" fillId="33" borderId="0" xfId="0" applyNumberFormat="1" applyFont="1" applyFill="1" applyBorder="1" applyAlignment="1">
      <alignment horizontal="right" vertical="center" wrapText="1"/>
    </xf>
    <xf numFmtId="177" fontId="8" fillId="0" borderId="0" xfId="0" applyNumberFormat="1" applyFont="1" applyBorder="1" applyAlignment="1">
      <alignment horizontal="right" vertical="center" wrapText="1"/>
    </xf>
    <xf numFmtId="177" fontId="6" fillId="33" borderId="0" xfId="0" applyNumberFormat="1" applyFont="1" applyFill="1" applyBorder="1" applyAlignment="1">
      <alignment horizontal="right" vertical="center"/>
    </xf>
    <xf numFmtId="177" fontId="3" fillId="32" borderId="0" xfId="0" applyNumberFormat="1" applyFont="1" applyFill="1" applyBorder="1" applyAlignment="1">
      <alignment horizontal="right" vertical="center" wrapText="1"/>
    </xf>
    <xf numFmtId="177" fontId="3" fillId="0" borderId="0" xfId="0" applyNumberFormat="1" applyFont="1" applyFill="1" applyBorder="1" applyAlignment="1">
      <alignment horizontal="right" vertical="center" wrapText="1"/>
    </xf>
    <xf numFmtId="177" fontId="3" fillId="35" borderId="0" xfId="0" applyNumberFormat="1" applyFont="1" applyFill="1" applyBorder="1" applyAlignment="1">
      <alignment horizontal="right" vertical="center" wrapText="1"/>
    </xf>
    <xf numFmtId="177" fontId="3" fillId="33" borderId="0" xfId="0" applyNumberFormat="1" applyFont="1" applyFill="1" applyBorder="1" applyAlignment="1">
      <alignment horizontal="right" vertical="center" wrapText="1"/>
    </xf>
    <xf numFmtId="177" fontId="8" fillId="0" borderId="12" xfId="0" applyNumberFormat="1" applyFont="1" applyFill="1" applyBorder="1" applyAlignment="1">
      <alignment horizontal="right" vertical="center" wrapText="1"/>
    </xf>
    <xf numFmtId="177" fontId="9" fillId="32" borderId="12" xfId="0" applyNumberFormat="1" applyFont="1" applyFill="1" applyBorder="1" applyAlignment="1">
      <alignment horizontal="right" vertical="center" wrapText="1"/>
    </xf>
    <xf numFmtId="177" fontId="9" fillId="0" borderId="12" xfId="0" applyNumberFormat="1" applyFont="1" applyFill="1" applyBorder="1" applyAlignment="1">
      <alignment horizontal="right" vertical="center" wrapText="1"/>
    </xf>
    <xf numFmtId="177" fontId="9" fillId="35" borderId="12" xfId="0" applyNumberFormat="1" applyFont="1" applyFill="1" applyBorder="1" applyAlignment="1">
      <alignment horizontal="right" vertical="center" wrapText="1"/>
    </xf>
    <xf numFmtId="177" fontId="9" fillId="33" borderId="12" xfId="0" applyNumberFormat="1" applyFont="1" applyFill="1" applyBorder="1" applyAlignment="1">
      <alignment horizontal="right" vertical="center" wrapText="1"/>
    </xf>
    <xf numFmtId="177" fontId="6" fillId="0" borderId="0" xfId="42" applyNumberFormat="1" applyFont="1" applyFill="1" applyBorder="1" applyAlignment="1">
      <alignment horizontal="right" vertical="center" wrapText="1"/>
    </xf>
    <xf numFmtId="177" fontId="6" fillId="0" borderId="0" xfId="0" applyNumberFormat="1" applyFont="1" applyAlignment="1">
      <alignment horizontal="right" vertical="center" wrapText="1"/>
    </xf>
    <xf numFmtId="177" fontId="6" fillId="0" borderId="0" xfId="0" applyNumberFormat="1" applyFont="1" applyFill="1" applyAlignment="1">
      <alignment horizontal="right" vertical="center" wrapText="1"/>
    </xf>
    <xf numFmtId="177" fontId="6" fillId="35" borderId="0" xfId="0" applyNumberFormat="1" applyFont="1" applyFill="1" applyAlignment="1">
      <alignment horizontal="right" vertical="center" wrapText="1"/>
    </xf>
    <xf numFmtId="177" fontId="6" fillId="33" borderId="0" xfId="0" applyNumberFormat="1" applyFont="1" applyFill="1" applyAlignment="1">
      <alignment horizontal="right" vertical="center" wrapText="1"/>
    </xf>
    <xf numFmtId="177" fontId="8" fillId="0" borderId="15" xfId="42" applyNumberFormat="1" applyFont="1" applyFill="1" applyBorder="1" applyAlignment="1">
      <alignment horizontal="right" vertical="center" wrapText="1"/>
    </xf>
    <xf numFmtId="177" fontId="9" fillId="0" borderId="15" xfId="0" applyNumberFormat="1" applyFont="1" applyBorder="1" applyAlignment="1">
      <alignment horizontal="right" vertical="center" wrapText="1"/>
    </xf>
    <xf numFmtId="177" fontId="9" fillId="32" borderId="15" xfId="0" applyNumberFormat="1" applyFont="1" applyFill="1" applyBorder="1" applyAlignment="1">
      <alignment horizontal="right" vertical="center" wrapText="1"/>
    </xf>
    <xf numFmtId="177" fontId="9" fillId="0" borderId="15" xfId="0" applyNumberFormat="1" applyFont="1" applyFill="1" applyBorder="1" applyAlignment="1">
      <alignment horizontal="right" vertical="center" wrapText="1"/>
    </xf>
    <xf numFmtId="177" fontId="9" fillId="35" borderId="15" xfId="0" applyNumberFormat="1" applyFont="1" applyFill="1" applyBorder="1" applyAlignment="1">
      <alignment horizontal="right" vertical="center" wrapText="1"/>
    </xf>
    <xf numFmtId="177" fontId="9" fillId="33" borderId="15" xfId="0" applyNumberFormat="1" applyFont="1" applyFill="1" applyBorder="1" applyAlignment="1">
      <alignment horizontal="right" vertical="center" wrapText="1"/>
    </xf>
    <xf numFmtId="177" fontId="8" fillId="0" borderId="0" xfId="42" applyNumberFormat="1" applyFont="1" applyFill="1" applyBorder="1" applyAlignment="1">
      <alignment horizontal="right" vertical="center" wrapText="1"/>
    </xf>
    <xf numFmtId="177" fontId="6" fillId="0" borderId="0" xfId="0" applyNumberFormat="1" applyFont="1" applyBorder="1" applyAlignment="1">
      <alignment vertical="center" wrapText="1"/>
    </xf>
    <xf numFmtId="177" fontId="6" fillId="0" borderId="15" xfId="0" applyNumberFormat="1" applyFont="1" applyFill="1" applyBorder="1" applyAlignment="1">
      <alignment horizontal="right" vertical="center" wrapText="1"/>
    </xf>
    <xf numFmtId="177" fontId="3" fillId="0" borderId="15" xfId="0" applyNumberFormat="1" applyFont="1" applyBorder="1" applyAlignment="1">
      <alignment horizontal="right" vertical="center" wrapText="1"/>
    </xf>
    <xf numFmtId="177" fontId="3" fillId="32" borderId="15" xfId="0" applyNumberFormat="1" applyFont="1" applyFill="1" applyBorder="1" applyAlignment="1">
      <alignment horizontal="right" vertical="center" wrapText="1"/>
    </xf>
    <xf numFmtId="177" fontId="3" fillId="0" borderId="15" xfId="0" applyNumberFormat="1" applyFont="1" applyFill="1" applyBorder="1" applyAlignment="1">
      <alignment horizontal="right" vertical="center" wrapText="1"/>
    </xf>
    <xf numFmtId="177" fontId="3" fillId="35" borderId="15" xfId="0" applyNumberFormat="1" applyFont="1" applyFill="1" applyBorder="1" applyAlignment="1">
      <alignment horizontal="right" vertical="center" wrapText="1"/>
    </xf>
    <xf numFmtId="177" fontId="3" fillId="33" borderId="15" xfId="0" applyNumberFormat="1" applyFont="1" applyFill="1" applyBorder="1" applyAlignment="1">
      <alignment horizontal="right" vertical="center" wrapText="1"/>
    </xf>
    <xf numFmtId="177" fontId="6" fillId="0" borderId="0" xfId="0" applyNumberFormat="1" applyFont="1" applyAlignment="1">
      <alignment horizontal="right" vertical="center"/>
    </xf>
    <xf numFmtId="177" fontId="6" fillId="0" borderId="0" xfId="0" applyNumberFormat="1" applyFont="1" applyFill="1" applyAlignment="1">
      <alignment horizontal="right" vertical="center"/>
    </xf>
    <xf numFmtId="177" fontId="6" fillId="35" borderId="0" xfId="0" applyNumberFormat="1" applyFont="1" applyFill="1" applyAlignment="1">
      <alignment horizontal="right" vertical="center"/>
    </xf>
    <xf numFmtId="177" fontId="6" fillId="33" borderId="0" xfId="0" applyNumberFormat="1" applyFont="1" applyFill="1" applyAlignment="1">
      <alignment horizontal="right" vertical="center"/>
    </xf>
    <xf numFmtId="183" fontId="9" fillId="33" borderId="16" xfId="0" applyNumberFormat="1" applyFont="1" applyFill="1" applyBorder="1" applyAlignment="1">
      <alignment horizontal="right" vertical="center" wrapText="1"/>
    </xf>
    <xf numFmtId="183" fontId="9" fillId="35" borderId="16" xfId="0" applyNumberFormat="1" applyFont="1" applyFill="1" applyBorder="1" applyAlignment="1">
      <alignment horizontal="right" vertical="center" wrapText="1"/>
    </xf>
    <xf numFmtId="183" fontId="9" fillId="0" borderId="16" xfId="0" applyNumberFormat="1" applyFont="1" applyFill="1" applyBorder="1" applyAlignment="1">
      <alignment horizontal="right" vertical="center" wrapText="1"/>
    </xf>
    <xf numFmtId="183" fontId="8" fillId="0" borderId="16" xfId="0" applyNumberFormat="1" applyFont="1" applyFill="1" applyBorder="1" applyAlignment="1">
      <alignment horizontal="right" vertical="center" wrapText="1"/>
    </xf>
    <xf numFmtId="183" fontId="9" fillId="0" borderId="16" xfId="0" applyNumberFormat="1" applyFont="1" applyBorder="1" applyAlignment="1">
      <alignment horizontal="right" vertical="center" wrapText="1"/>
    </xf>
    <xf numFmtId="183" fontId="9" fillId="32" borderId="16" xfId="0" applyNumberFormat="1" applyFont="1" applyFill="1" applyBorder="1" applyAlignment="1">
      <alignment horizontal="right" vertical="center" wrapText="1"/>
    </xf>
    <xf numFmtId="177" fontId="1" fillId="0" borderId="0" xfId="0" applyNumberFormat="1" applyFont="1" applyAlignment="1">
      <alignment horizontal="right" vertical="center"/>
    </xf>
    <xf numFmtId="177" fontId="1" fillId="0" borderId="0" xfId="0" applyNumberFormat="1" applyFont="1" applyAlignment="1">
      <alignment horizontal="right" vertical="center" wrapText="1"/>
    </xf>
    <xf numFmtId="177" fontId="1" fillId="32" borderId="0" xfId="0" applyNumberFormat="1" applyFont="1" applyFill="1" applyAlignment="1">
      <alignment horizontal="right" vertical="center" wrapText="1"/>
    </xf>
    <xf numFmtId="177" fontId="1" fillId="32" borderId="0" xfId="0" applyNumberFormat="1" applyFont="1" applyFill="1" applyAlignment="1">
      <alignment horizontal="right" vertical="center" wrapText="1"/>
    </xf>
    <xf numFmtId="177" fontId="1" fillId="0" borderId="0" xfId="0" applyNumberFormat="1" applyFont="1" applyFill="1" applyAlignment="1">
      <alignment horizontal="right" vertical="center" wrapText="1"/>
    </xf>
    <xf numFmtId="177" fontId="1" fillId="35" borderId="0" xfId="0" applyNumberFormat="1" applyFont="1" applyFill="1" applyAlignment="1">
      <alignment horizontal="right" vertical="center" wrapText="1"/>
    </xf>
    <xf numFmtId="177" fontId="1" fillId="33" borderId="0" xfId="0" applyNumberFormat="1" applyFont="1" applyFill="1" applyAlignment="1">
      <alignment horizontal="right" vertical="center" wrapText="1"/>
    </xf>
    <xf numFmtId="177" fontId="2" fillId="0" borderId="0" xfId="0" applyNumberFormat="1" applyFont="1" applyAlignment="1">
      <alignment horizontal="right" vertical="center"/>
    </xf>
    <xf numFmtId="177" fontId="2" fillId="0" borderId="0" xfId="0" applyNumberFormat="1" applyFont="1" applyAlignment="1">
      <alignment horizontal="right" vertical="center" wrapText="1"/>
    </xf>
    <xf numFmtId="177" fontId="4" fillId="0" borderId="0" xfId="0" applyNumberFormat="1" applyFont="1" applyAlignment="1">
      <alignment horizontal="right" vertical="center" wrapText="1"/>
    </xf>
    <xf numFmtId="177" fontId="2" fillId="32" borderId="0" xfId="0" applyNumberFormat="1" applyFont="1" applyFill="1" applyAlignment="1">
      <alignment horizontal="right" vertical="center" wrapText="1"/>
    </xf>
    <xf numFmtId="177" fontId="17" fillId="32" borderId="0" xfId="0" applyNumberFormat="1" applyFont="1" applyFill="1" applyAlignment="1">
      <alignment horizontal="right" vertical="center" wrapText="1"/>
    </xf>
    <xf numFmtId="177" fontId="17" fillId="0" borderId="0" xfId="0" applyNumberFormat="1" applyFont="1" applyFill="1" applyAlignment="1">
      <alignment horizontal="right" vertical="center" wrapText="1"/>
    </xf>
    <xf numFmtId="177" fontId="17" fillId="35" borderId="0" xfId="0" applyNumberFormat="1" applyFont="1" applyFill="1" applyAlignment="1">
      <alignment horizontal="right" vertical="center" wrapText="1"/>
    </xf>
    <xf numFmtId="177" fontId="17" fillId="33" borderId="0" xfId="0" applyNumberFormat="1" applyFont="1" applyFill="1" applyAlignment="1">
      <alignment horizontal="right" vertical="center" wrapText="1"/>
    </xf>
    <xf numFmtId="177" fontId="2" fillId="32" borderId="0" xfId="0" applyNumberFormat="1" applyFont="1" applyFill="1" applyAlignment="1">
      <alignment horizontal="right" vertical="center" wrapText="1"/>
    </xf>
    <xf numFmtId="177" fontId="2" fillId="0" borderId="0" xfId="0" applyNumberFormat="1" applyFont="1" applyFill="1" applyAlignment="1">
      <alignment horizontal="right" vertical="center" wrapText="1"/>
    </xf>
    <xf numFmtId="177" fontId="2" fillId="35" borderId="0" xfId="0" applyNumberFormat="1" applyFont="1" applyFill="1" applyAlignment="1">
      <alignment horizontal="right" vertical="center" wrapText="1"/>
    </xf>
    <xf numFmtId="177" fontId="2" fillId="33" borderId="0" xfId="0" applyNumberFormat="1" applyFont="1" applyFill="1" applyAlignment="1">
      <alignment horizontal="right" vertical="center" wrapText="1"/>
    </xf>
    <xf numFmtId="177" fontId="2" fillId="0" borderId="0" xfId="42" applyNumberFormat="1" applyFont="1" applyAlignment="1">
      <alignment horizontal="right" vertical="center" wrapText="1"/>
    </xf>
    <xf numFmtId="177" fontId="2" fillId="0" borderId="11" xfId="0" applyNumberFormat="1" applyFont="1" applyBorder="1" applyAlignment="1">
      <alignment vertical="center"/>
    </xf>
    <xf numFmtId="177" fontId="2" fillId="0" borderId="11" xfId="0" applyNumberFormat="1" applyFont="1" applyBorder="1" applyAlignment="1">
      <alignment horizontal="right" vertical="center" wrapText="1"/>
    </xf>
    <xf numFmtId="177" fontId="2" fillId="32" borderId="11" xfId="0" applyNumberFormat="1" applyFont="1" applyFill="1" applyBorder="1" applyAlignment="1">
      <alignment horizontal="right" vertical="center" wrapText="1"/>
    </xf>
    <xf numFmtId="177" fontId="2" fillId="32" borderId="11" xfId="0" applyNumberFormat="1" applyFont="1" applyFill="1" applyBorder="1" applyAlignment="1">
      <alignment horizontal="right" vertical="center" wrapText="1"/>
    </xf>
    <xf numFmtId="177" fontId="2" fillId="0" borderId="11" xfId="0" applyNumberFormat="1" applyFont="1" applyFill="1" applyBorder="1" applyAlignment="1">
      <alignment horizontal="right" vertical="center" wrapText="1"/>
    </xf>
    <xf numFmtId="177" fontId="2" fillId="35" borderId="11" xfId="0" applyNumberFormat="1" applyFont="1" applyFill="1" applyBorder="1" applyAlignment="1">
      <alignment horizontal="right" vertical="center" wrapText="1"/>
    </xf>
    <xf numFmtId="177" fontId="2" fillId="33" borderId="11" xfId="0" applyNumberFormat="1" applyFont="1" applyFill="1" applyBorder="1" applyAlignment="1">
      <alignment horizontal="right" vertical="center" wrapText="1"/>
    </xf>
    <xf numFmtId="177" fontId="2" fillId="0" borderId="0" xfId="0" applyNumberFormat="1" applyFont="1" applyBorder="1" applyAlignment="1">
      <alignment horizontal="right" vertical="center"/>
    </xf>
    <xf numFmtId="177" fontId="2" fillId="0" borderId="0" xfId="0" applyNumberFormat="1" applyFont="1" applyBorder="1" applyAlignment="1">
      <alignment horizontal="right" vertical="center" wrapText="1"/>
    </xf>
    <xf numFmtId="177" fontId="2" fillId="32" borderId="0" xfId="0" applyNumberFormat="1" applyFont="1" applyFill="1" applyBorder="1" applyAlignment="1">
      <alignment horizontal="right" vertical="center" wrapText="1"/>
    </xf>
    <xf numFmtId="177" fontId="2" fillId="32" borderId="0" xfId="0" applyNumberFormat="1" applyFont="1" applyFill="1" applyBorder="1" applyAlignment="1">
      <alignment horizontal="right" vertical="center" wrapText="1"/>
    </xf>
    <xf numFmtId="177" fontId="2" fillId="0" borderId="0" xfId="0" applyNumberFormat="1" applyFont="1" applyFill="1" applyBorder="1" applyAlignment="1">
      <alignment horizontal="right" vertical="center" wrapText="1"/>
    </xf>
    <xf numFmtId="177" fontId="2" fillId="35" borderId="0" xfId="0" applyNumberFormat="1" applyFont="1" applyFill="1" applyBorder="1" applyAlignment="1">
      <alignment horizontal="right" vertical="center" wrapText="1"/>
    </xf>
    <xf numFmtId="177" fontId="2" fillId="33" borderId="0" xfId="0" applyNumberFormat="1" applyFont="1" applyFill="1" applyBorder="1" applyAlignment="1">
      <alignment horizontal="right" vertical="center" wrapText="1"/>
    </xf>
    <xf numFmtId="177" fontId="1" fillId="0" borderId="13" xfId="0" applyNumberFormat="1" applyFont="1" applyBorder="1" applyAlignment="1">
      <alignment horizontal="right" vertical="center"/>
    </xf>
    <xf numFmtId="177" fontId="1" fillId="0" borderId="13" xfId="0" applyNumberFormat="1" applyFont="1" applyBorder="1" applyAlignment="1">
      <alignment horizontal="right" vertical="center"/>
    </xf>
    <xf numFmtId="177" fontId="1" fillId="0" borderId="13" xfId="0" applyNumberFormat="1" applyFont="1" applyFill="1" applyBorder="1" applyAlignment="1">
      <alignment horizontal="right" vertical="center"/>
    </xf>
    <xf numFmtId="177" fontId="1" fillId="35" borderId="13" xfId="0" applyNumberFormat="1" applyFont="1" applyFill="1" applyBorder="1" applyAlignment="1">
      <alignment horizontal="right" vertical="center"/>
    </xf>
    <xf numFmtId="177" fontId="1" fillId="33" borderId="13" xfId="0" applyNumberFormat="1" applyFont="1" applyFill="1" applyBorder="1" applyAlignment="1">
      <alignment horizontal="right" vertical="center"/>
    </xf>
    <xf numFmtId="177" fontId="4" fillId="0" borderId="0" xfId="0" applyNumberFormat="1" applyFont="1" applyFill="1" applyAlignment="1">
      <alignment horizontal="right" vertical="center" wrapText="1"/>
    </xf>
    <xf numFmtId="177" fontId="4" fillId="35" borderId="0" xfId="0" applyNumberFormat="1" applyFont="1" applyFill="1" applyAlignment="1">
      <alignment horizontal="right" vertical="center" wrapText="1"/>
    </xf>
    <xf numFmtId="177" fontId="4" fillId="33" borderId="0" xfId="0" applyNumberFormat="1" applyFont="1" applyFill="1" applyAlignment="1">
      <alignment horizontal="right" vertical="center" wrapText="1"/>
    </xf>
    <xf numFmtId="177" fontId="2" fillId="0" borderId="0" xfId="0" applyNumberFormat="1" applyFont="1" applyFill="1" applyAlignment="1">
      <alignment horizontal="right" vertical="center" wrapText="1"/>
    </xf>
    <xf numFmtId="177" fontId="2" fillId="35" borderId="0" xfId="0" applyNumberFormat="1" applyFont="1" applyFill="1" applyAlignment="1">
      <alignment horizontal="right" vertical="center" wrapText="1"/>
    </xf>
    <xf numFmtId="177" fontId="2" fillId="33" borderId="0" xfId="0" applyNumberFormat="1" applyFont="1" applyFill="1" applyAlignment="1">
      <alignment horizontal="right" vertical="center" wrapText="1"/>
    </xf>
    <xf numFmtId="177" fontId="2" fillId="35" borderId="0" xfId="0" applyNumberFormat="1" applyFont="1" applyFill="1" applyBorder="1" applyAlignment="1">
      <alignment horizontal="right" vertical="center" wrapText="1"/>
    </xf>
    <xf numFmtId="177" fontId="2" fillId="33" borderId="0" xfId="0" applyNumberFormat="1" applyFont="1" applyFill="1" applyBorder="1" applyAlignment="1">
      <alignment horizontal="right" vertical="center" wrapText="1"/>
    </xf>
    <xf numFmtId="177" fontId="1" fillId="0" borderId="13" xfId="0" applyNumberFormat="1" applyFont="1" applyFill="1" applyBorder="1" applyAlignment="1">
      <alignment horizontal="right" vertical="center"/>
    </xf>
    <xf numFmtId="177" fontId="1" fillId="35" borderId="13" xfId="0" applyNumberFormat="1" applyFont="1" applyFill="1" applyBorder="1" applyAlignment="1">
      <alignment horizontal="right" vertical="center"/>
    </xf>
    <xf numFmtId="177" fontId="2" fillId="0" borderId="0" xfId="0" applyNumberFormat="1" applyFont="1" applyFill="1" applyBorder="1" applyAlignment="1">
      <alignment horizontal="right" vertical="center"/>
    </xf>
    <xf numFmtId="177" fontId="2" fillId="35" borderId="0" xfId="0" applyNumberFormat="1" applyFont="1" applyFill="1" applyBorder="1" applyAlignment="1">
      <alignment horizontal="right" vertical="center"/>
    </xf>
    <xf numFmtId="177" fontId="2" fillId="33" borderId="0" xfId="0" applyNumberFormat="1" applyFont="1" applyFill="1" applyBorder="1" applyAlignment="1">
      <alignment horizontal="right" vertical="center"/>
    </xf>
    <xf numFmtId="177" fontId="1" fillId="0" borderId="14" xfId="0" applyNumberFormat="1" applyFont="1" applyBorder="1" applyAlignment="1">
      <alignment horizontal="right" vertical="center"/>
    </xf>
    <xf numFmtId="177" fontId="1" fillId="0" borderId="14" xfId="0" applyNumberFormat="1" applyFont="1" applyFill="1" applyBorder="1" applyAlignment="1">
      <alignment horizontal="right" vertical="center"/>
    </xf>
    <xf numFmtId="177" fontId="1" fillId="35" borderId="14" xfId="0" applyNumberFormat="1" applyFont="1" applyFill="1" applyBorder="1" applyAlignment="1">
      <alignment horizontal="right" vertical="center"/>
    </xf>
    <xf numFmtId="177" fontId="2" fillId="0" borderId="0" xfId="0" applyNumberFormat="1" applyFont="1" applyBorder="1" applyAlignment="1">
      <alignment vertical="center"/>
    </xf>
    <xf numFmtId="177" fontId="4" fillId="0" borderId="11" xfId="0" applyNumberFormat="1" applyFont="1" applyFill="1" applyBorder="1" applyAlignment="1">
      <alignment vertical="center"/>
    </xf>
    <xf numFmtId="177" fontId="2" fillId="0" borderId="11" xfId="0" applyNumberFormat="1" applyFont="1" applyFill="1" applyBorder="1" applyAlignment="1">
      <alignment horizontal="right" vertical="center" wrapText="1"/>
    </xf>
    <xf numFmtId="177" fontId="2" fillId="35" borderId="11" xfId="0" applyNumberFormat="1" applyFont="1" applyFill="1" applyBorder="1" applyAlignment="1">
      <alignment horizontal="right" vertical="center" wrapText="1"/>
    </xf>
    <xf numFmtId="177" fontId="4" fillId="32" borderId="0" xfId="0" applyNumberFormat="1" applyFont="1" applyFill="1" applyBorder="1" applyAlignment="1">
      <alignment horizontal="right" vertical="center"/>
    </xf>
    <xf numFmtId="177" fontId="4" fillId="0" borderId="0" xfId="0" applyNumberFormat="1" applyFont="1" applyBorder="1" applyAlignment="1">
      <alignment horizontal="right" vertical="center"/>
    </xf>
    <xf numFmtId="177" fontId="4" fillId="0" borderId="0" xfId="0" applyNumberFormat="1" applyFont="1" applyFill="1" applyBorder="1" applyAlignment="1">
      <alignment horizontal="right" vertical="center"/>
    </xf>
    <xf numFmtId="177" fontId="4" fillId="36" borderId="0" xfId="0" applyNumberFormat="1" applyFont="1" applyFill="1" applyBorder="1" applyAlignment="1">
      <alignment horizontal="right" vertical="center"/>
    </xf>
    <xf numFmtId="177" fontId="4" fillId="34" borderId="0" xfId="0" applyNumberFormat="1" applyFont="1" applyFill="1" applyBorder="1" applyAlignment="1">
      <alignment horizontal="right" vertical="center"/>
    </xf>
    <xf numFmtId="177" fontId="4" fillId="0" borderId="11" xfId="0" applyNumberFormat="1" applyFont="1" applyBorder="1" applyAlignment="1">
      <alignment vertical="center"/>
    </xf>
    <xf numFmtId="177" fontId="4" fillId="0" borderId="11" xfId="0" applyNumberFormat="1" applyFont="1" applyBorder="1" applyAlignment="1">
      <alignment horizontal="right" vertical="center"/>
    </xf>
    <xf numFmtId="177" fontId="4" fillId="32" borderId="11" xfId="0" applyNumberFormat="1" applyFont="1" applyFill="1" applyBorder="1" applyAlignment="1">
      <alignment horizontal="right" vertical="center"/>
    </xf>
    <xf numFmtId="177" fontId="4" fillId="0" borderId="11" xfId="0" applyNumberFormat="1" applyFont="1" applyFill="1" applyBorder="1" applyAlignment="1">
      <alignment horizontal="right" vertical="center"/>
    </xf>
    <xf numFmtId="177" fontId="4" fillId="36" borderId="11" xfId="0" applyNumberFormat="1" applyFont="1" applyFill="1" applyBorder="1" applyAlignment="1">
      <alignment horizontal="right" vertical="center"/>
    </xf>
    <xf numFmtId="177" fontId="4" fillId="34" borderId="11" xfId="0" applyNumberFormat="1" applyFont="1" applyFill="1" applyBorder="1" applyAlignment="1">
      <alignment horizontal="right" vertical="center"/>
    </xf>
    <xf numFmtId="177" fontId="9" fillId="0" borderId="0" xfId="0" applyNumberFormat="1" applyFont="1" applyAlignment="1">
      <alignment/>
    </xf>
    <xf numFmtId="169" fontId="6" fillId="0" borderId="12" xfId="0" applyNumberFormat="1" applyFont="1" applyBorder="1" applyAlignment="1">
      <alignment horizontal="right" vertical="center" wrapText="1"/>
    </xf>
    <xf numFmtId="169" fontId="6" fillId="0" borderId="12" xfId="0" applyNumberFormat="1" applyFont="1" applyFill="1" applyBorder="1" applyAlignment="1">
      <alignment horizontal="right" vertical="center" wrapText="1"/>
    </xf>
    <xf numFmtId="169" fontId="6" fillId="35" borderId="12" xfId="0" applyNumberFormat="1" applyFont="1" applyFill="1" applyBorder="1" applyAlignment="1">
      <alignment horizontal="right" vertical="center" wrapText="1"/>
    </xf>
    <xf numFmtId="169" fontId="6" fillId="0" borderId="0" xfId="0" applyNumberFormat="1" applyFont="1" applyBorder="1" applyAlignment="1">
      <alignment horizontal="right" vertical="center" wrapText="1"/>
    </xf>
    <xf numFmtId="169" fontId="6" fillId="0" borderId="0" xfId="0" applyNumberFormat="1" applyFont="1" applyFill="1" applyBorder="1" applyAlignment="1">
      <alignment horizontal="right" vertical="center" wrapText="1"/>
    </xf>
    <xf numFmtId="169" fontId="6" fillId="35" borderId="0" xfId="0" applyNumberFormat="1" applyFont="1" applyFill="1" applyBorder="1" applyAlignment="1">
      <alignment horizontal="right" vertical="center" wrapText="1"/>
    </xf>
    <xf numFmtId="169" fontId="6" fillId="33" borderId="0" xfId="0" applyNumberFormat="1" applyFont="1" applyFill="1" applyBorder="1" applyAlignment="1">
      <alignment horizontal="right" vertical="center" wrapText="1"/>
    </xf>
    <xf numFmtId="169" fontId="6" fillId="0" borderId="11" xfId="0" applyNumberFormat="1" applyFont="1" applyBorder="1" applyAlignment="1">
      <alignment horizontal="right" vertical="center" wrapText="1"/>
    </xf>
    <xf numFmtId="169" fontId="6" fillId="0" borderId="11" xfId="0" applyNumberFormat="1" applyFont="1" applyFill="1" applyBorder="1" applyAlignment="1">
      <alignment horizontal="right" vertical="center" wrapText="1"/>
    </xf>
    <xf numFmtId="169" fontId="6" fillId="35" borderId="11" xfId="0" applyNumberFormat="1" applyFont="1" applyFill="1" applyBorder="1" applyAlignment="1">
      <alignment horizontal="right" vertical="center" wrapText="1"/>
    </xf>
    <xf numFmtId="169" fontId="6" fillId="33" borderId="11" xfId="0" applyNumberFormat="1" applyFont="1" applyFill="1" applyBorder="1" applyAlignment="1">
      <alignment horizontal="right" vertical="center" wrapText="1"/>
    </xf>
    <xf numFmtId="0" fontId="7" fillId="0" borderId="0" xfId="0" applyFont="1" applyAlignment="1" quotePrefix="1">
      <alignment/>
    </xf>
    <xf numFmtId="0" fontId="23" fillId="0" borderId="10" xfId="0" applyFont="1" applyBorder="1" applyAlignment="1">
      <alignment horizontal="right" vertical="center"/>
    </xf>
    <xf numFmtId="0" fontId="24" fillId="0" borderId="10" xfId="0" applyFont="1" applyFill="1" applyBorder="1" applyAlignment="1">
      <alignment horizontal="right" vertical="center"/>
    </xf>
    <xf numFmtId="0" fontId="24" fillId="33" borderId="10" xfId="0" applyFont="1" applyFill="1" applyBorder="1" applyAlignment="1">
      <alignment horizontal="right" vertical="center"/>
    </xf>
    <xf numFmtId="0" fontId="4" fillId="0" borderId="16" xfId="0" applyFont="1" applyBorder="1" applyAlignment="1">
      <alignment vertical="center" wrapText="1"/>
    </xf>
    <xf numFmtId="0" fontId="1" fillId="0" borderId="12" xfId="0" applyFont="1" applyFill="1" applyBorder="1" applyAlignment="1">
      <alignment horizontal="center" vertical="center"/>
    </xf>
    <xf numFmtId="0" fontId="1" fillId="0" borderId="11" xfId="0" applyFont="1" applyFill="1" applyBorder="1" applyAlignment="1">
      <alignment horizontal="center" vertical="center"/>
    </xf>
    <xf numFmtId="10" fontId="4" fillId="0" borderId="0" xfId="0" applyNumberFormat="1" applyFont="1" applyFill="1" applyAlignment="1">
      <alignment horizontal="right" vertical="center"/>
    </xf>
    <xf numFmtId="10" fontId="4" fillId="0" borderId="0" xfId="0" applyNumberFormat="1" applyFont="1" applyFill="1" applyBorder="1" applyAlignment="1">
      <alignment horizontal="right" vertical="center"/>
    </xf>
    <xf numFmtId="184" fontId="6" fillId="33" borderId="12" xfId="0" applyNumberFormat="1" applyFont="1" applyFill="1" applyBorder="1" applyAlignment="1">
      <alignment horizontal="right" vertical="center" wrapText="1"/>
    </xf>
    <xf numFmtId="170" fontId="3" fillId="0" borderId="0" xfId="42" applyNumberFormat="1" applyFont="1" applyFill="1" applyAlignment="1">
      <alignment horizontal="right" vertical="top" wrapText="1"/>
    </xf>
    <xf numFmtId="170" fontId="3" fillId="0" borderId="11" xfId="42" applyNumberFormat="1" applyFont="1" applyFill="1" applyBorder="1" applyAlignment="1">
      <alignment horizontal="right" vertical="top" wrapText="1"/>
    </xf>
    <xf numFmtId="177" fontId="6" fillId="0" borderId="0" xfId="0" applyNumberFormat="1" applyFont="1" applyFill="1" applyBorder="1" applyAlignment="1">
      <alignment horizontal="right" vertical="center"/>
    </xf>
    <xf numFmtId="170" fontId="2" fillId="0" borderId="0" xfId="42" applyNumberFormat="1" applyFont="1" applyFill="1" applyAlignment="1">
      <alignment horizontal="right" vertical="center" wrapText="1"/>
    </xf>
    <xf numFmtId="185" fontId="4" fillId="34" borderId="0" xfId="54" applyNumberFormat="1" applyFont="1" applyFill="1" applyAlignment="1">
      <alignment horizontal="right" vertical="center"/>
    </xf>
    <xf numFmtId="185" fontId="4" fillId="34" borderId="0" xfId="54" applyNumberFormat="1" applyFont="1" applyFill="1" applyBorder="1" applyAlignment="1">
      <alignment horizontal="right" vertical="center"/>
    </xf>
    <xf numFmtId="0" fontId="5" fillId="0" borderId="12" xfId="0" applyFont="1" applyFill="1" applyBorder="1" applyAlignment="1">
      <alignment horizontal="center" vertical="center"/>
    </xf>
    <xf numFmtId="0" fontId="5" fillId="35" borderId="12" xfId="0" applyFont="1" applyFill="1" applyBorder="1" applyAlignment="1">
      <alignment horizontal="center" vertical="center"/>
    </xf>
    <xf numFmtId="0" fontId="5" fillId="0" borderId="11" xfId="0" applyFont="1" applyFill="1" applyBorder="1" applyAlignment="1">
      <alignment horizontal="center" vertical="center"/>
    </xf>
    <xf numFmtId="0" fontId="5" fillId="35" borderId="11" xfId="0" applyFont="1" applyFill="1" applyBorder="1" applyAlignment="1">
      <alignment horizontal="center" vertical="center"/>
    </xf>
    <xf numFmtId="0" fontId="4" fillId="37" borderId="0" xfId="0" applyFont="1" applyFill="1" applyBorder="1" applyAlignment="1">
      <alignment vertical="center"/>
    </xf>
    <xf numFmtId="185" fontId="4" fillId="38" borderId="0" xfId="54" applyNumberFormat="1" applyFont="1" applyFill="1" applyAlignment="1">
      <alignment horizontal="right" vertical="center"/>
    </xf>
    <xf numFmtId="185" fontId="4" fillId="38" borderId="0" xfId="54" applyNumberFormat="1" applyFont="1" applyFill="1" applyBorder="1" applyAlignment="1">
      <alignment horizontal="right" vertical="center"/>
    </xf>
    <xf numFmtId="0" fontId="4" fillId="38" borderId="0" xfId="0" applyFont="1" applyFill="1" applyAlignment="1">
      <alignment horizontal="right" vertical="center"/>
    </xf>
    <xf numFmtId="0" fontId="5" fillId="38" borderId="0" xfId="0" applyFont="1" applyFill="1" applyAlignment="1">
      <alignment horizontal="right" vertical="center"/>
    </xf>
    <xf numFmtId="0" fontId="4" fillId="38" borderId="0" xfId="0" applyFont="1" applyFill="1" applyBorder="1" applyAlignment="1">
      <alignment horizontal="right" vertical="center"/>
    </xf>
    <xf numFmtId="0" fontId="5" fillId="38" borderId="0" xfId="0" applyFont="1" applyFill="1" applyBorder="1" applyAlignment="1">
      <alignment horizontal="right" vertical="center"/>
    </xf>
    <xf numFmtId="176" fontId="2" fillId="38" borderId="0" xfId="0" applyNumberFormat="1" applyFont="1" applyFill="1" applyBorder="1" applyAlignment="1">
      <alignment horizontal="right" vertical="center"/>
    </xf>
    <xf numFmtId="177" fontId="4" fillId="38" borderId="0" xfId="0" applyNumberFormat="1" applyFont="1" applyFill="1" applyBorder="1" applyAlignment="1">
      <alignment horizontal="right" vertical="center"/>
    </xf>
    <xf numFmtId="177" fontId="4" fillId="38" borderId="11" xfId="0" applyNumberFormat="1" applyFont="1" applyFill="1" applyBorder="1" applyAlignment="1">
      <alignment horizontal="right" vertical="center"/>
    </xf>
    <xf numFmtId="10" fontId="4" fillId="36" borderId="0" xfId="0" applyNumberFormat="1" applyFont="1" applyFill="1" applyAlignment="1">
      <alignment horizontal="right" vertical="center"/>
    </xf>
    <xf numFmtId="10" fontId="4" fillId="36" borderId="0" xfId="0" applyNumberFormat="1" applyFont="1" applyFill="1" applyBorder="1" applyAlignment="1">
      <alignment horizontal="right" vertical="center"/>
    </xf>
    <xf numFmtId="0" fontId="25" fillId="0" borderId="10" xfId="0" applyFont="1" applyFill="1" applyBorder="1" applyAlignment="1">
      <alignment vertical="center"/>
    </xf>
    <xf numFmtId="0" fontId="25" fillId="35" borderId="10" xfId="0" applyFont="1" applyFill="1" applyBorder="1" applyAlignment="1">
      <alignment vertical="center"/>
    </xf>
    <xf numFmtId="0" fontId="25" fillId="37" borderId="10" xfId="0" applyFont="1" applyFill="1" applyBorder="1" applyAlignment="1">
      <alignment vertical="center"/>
    </xf>
    <xf numFmtId="0" fontId="25" fillId="33" borderId="10" xfId="0" applyFont="1" applyFill="1" applyBorder="1" applyAlignment="1">
      <alignment vertical="center"/>
    </xf>
    <xf numFmtId="0" fontId="26" fillId="0" borderId="0" xfId="0" applyFont="1" applyAlignment="1">
      <alignment vertical="center"/>
    </xf>
    <xf numFmtId="0" fontId="1" fillId="37" borderId="12" xfId="0" applyFont="1" applyFill="1" applyBorder="1" applyAlignment="1">
      <alignment horizontal="center" vertical="center"/>
    </xf>
    <xf numFmtId="0" fontId="1" fillId="37" borderId="11" xfId="0" applyFont="1" applyFill="1" applyBorder="1" applyAlignment="1">
      <alignment horizontal="center" vertical="center"/>
    </xf>
    <xf numFmtId="0" fontId="1" fillId="37" borderId="0" xfId="0" applyFont="1" applyFill="1" applyBorder="1" applyAlignment="1">
      <alignment horizontal="right" vertical="center"/>
    </xf>
    <xf numFmtId="177" fontId="1" fillId="37" borderId="0" xfId="0" applyNumberFormat="1" applyFont="1" applyFill="1" applyAlignment="1">
      <alignment horizontal="right" vertical="center" wrapText="1"/>
    </xf>
    <xf numFmtId="177" fontId="17" fillId="37" borderId="0" xfId="0" applyNumberFormat="1" applyFont="1" applyFill="1" applyAlignment="1">
      <alignment horizontal="right" vertical="center" wrapText="1"/>
    </xf>
    <xf numFmtId="177" fontId="2" fillId="37" borderId="0" xfId="0" applyNumberFormat="1" applyFont="1" applyFill="1" applyAlignment="1">
      <alignment horizontal="right" vertical="center" wrapText="1"/>
    </xf>
    <xf numFmtId="177" fontId="2" fillId="37" borderId="11" xfId="0" applyNumberFormat="1" applyFont="1" applyFill="1" applyBorder="1" applyAlignment="1">
      <alignment horizontal="right" vertical="center" wrapText="1"/>
    </xf>
    <xf numFmtId="177" fontId="2" fillId="37" borderId="0" xfId="0" applyNumberFormat="1" applyFont="1" applyFill="1" applyBorder="1" applyAlignment="1">
      <alignment horizontal="right" vertical="center" wrapText="1"/>
    </xf>
    <xf numFmtId="177" fontId="1" fillId="37" borderId="13" xfId="0" applyNumberFormat="1" applyFont="1" applyFill="1" applyBorder="1" applyAlignment="1">
      <alignment horizontal="right" vertical="center"/>
    </xf>
    <xf numFmtId="177" fontId="4" fillId="37" borderId="0" xfId="0" applyNumberFormat="1" applyFont="1" applyFill="1" applyAlignment="1">
      <alignment horizontal="right" vertical="center" wrapText="1"/>
    </xf>
    <xf numFmtId="177" fontId="2" fillId="37" borderId="0" xfId="0" applyNumberFormat="1" applyFont="1" applyFill="1" applyAlignment="1">
      <alignment horizontal="right" vertical="center" wrapText="1"/>
    </xf>
    <xf numFmtId="177" fontId="2" fillId="37" borderId="0" xfId="0" applyNumberFormat="1" applyFont="1" applyFill="1" applyBorder="1" applyAlignment="1">
      <alignment horizontal="right" vertical="center" wrapText="1"/>
    </xf>
    <xf numFmtId="177" fontId="1" fillId="37" borderId="13" xfId="0" applyNumberFormat="1" applyFont="1" applyFill="1" applyBorder="1" applyAlignment="1">
      <alignment horizontal="right" vertical="center"/>
    </xf>
    <xf numFmtId="177" fontId="2" fillId="37" borderId="0" xfId="0" applyNumberFormat="1" applyFont="1" applyFill="1" applyBorder="1" applyAlignment="1">
      <alignment horizontal="right" vertical="center"/>
    </xf>
    <xf numFmtId="177" fontId="1" fillId="37" borderId="14" xfId="0" applyNumberFormat="1" applyFont="1" applyFill="1" applyBorder="1" applyAlignment="1">
      <alignment horizontal="right" vertical="center"/>
    </xf>
    <xf numFmtId="177" fontId="2" fillId="37" borderId="11" xfId="0" applyNumberFormat="1" applyFont="1" applyFill="1" applyBorder="1" applyAlignment="1">
      <alignment horizontal="right" vertical="center" wrapText="1"/>
    </xf>
    <xf numFmtId="0" fontId="3" fillId="0" borderId="0" xfId="0" applyFont="1" applyAlignment="1">
      <alignment wrapText="1"/>
    </xf>
    <xf numFmtId="0" fontId="7" fillId="0" borderId="0" xfId="0" applyFont="1" applyFill="1" applyAlignment="1">
      <alignment wrapText="1"/>
    </xf>
    <xf numFmtId="0" fontId="0" fillId="0" borderId="0" xfId="0" applyAlignment="1">
      <alignment wrapText="1"/>
    </xf>
    <xf numFmtId="0" fontId="17" fillId="0" borderId="0" xfId="0" applyFont="1" applyAlignment="1">
      <alignment vertical="center" wrapText="1"/>
    </xf>
    <xf numFmtId="0" fontId="0" fillId="0" borderId="0" xfId="0" applyAlignment="1">
      <alignment vertical="center" wrapText="1"/>
    </xf>
    <xf numFmtId="0" fontId="4" fillId="0" borderId="0" xfId="0" applyFont="1" applyAlignment="1">
      <alignment vertical="center" wrapText="1"/>
    </xf>
    <xf numFmtId="0" fontId="0" fillId="0" borderId="0" xfId="0" applyFont="1" applyAlignment="1">
      <alignment wrapText="1"/>
    </xf>
    <xf numFmtId="0" fontId="0" fillId="0" borderId="0" xfId="0" applyFont="1" applyAlignment="1">
      <alignment vertical="center" wrapText="1"/>
    </xf>
    <xf numFmtId="0" fontId="2" fillId="0" borderId="12" xfId="0" applyFont="1" applyBorder="1" applyAlignment="1">
      <alignment vertical="center"/>
    </xf>
    <xf numFmtId="0" fontId="4" fillId="0" borderId="11" xfId="0" applyFont="1" applyBorder="1" applyAlignment="1">
      <alignment vertical="center"/>
    </xf>
    <xf numFmtId="0" fontId="26" fillId="0" borderId="0" xfId="0" applyFont="1" applyAlignment="1">
      <alignment vertical="center" wrapText="1"/>
    </xf>
    <xf numFmtId="0" fontId="22" fillId="0" borderId="0" xfId="0" applyFont="1" applyAlignment="1">
      <alignment horizontal="left" wrapText="1"/>
    </xf>
    <xf numFmtId="0" fontId="6" fillId="0" borderId="0" xfId="0" applyFont="1" applyAlignment="1">
      <alignment horizontal="right"/>
    </xf>
    <xf numFmtId="0" fontId="7" fillId="0" borderId="0" xfId="0" applyFont="1" applyAlignment="1">
      <alignment vertical="center" wrapText="1"/>
    </xf>
    <xf numFmtId="0" fontId="7" fillId="0" borderId="0" xfId="0" applyFont="1" applyAlignment="1">
      <alignment wrapText="1"/>
    </xf>
    <xf numFmtId="0" fontId="6" fillId="0" borderId="0" xfId="0" applyFont="1" applyAlignment="1">
      <alignment horizontal="center"/>
    </xf>
    <xf numFmtId="0" fontId="7" fillId="0" borderId="17" xfId="0" applyFont="1" applyBorder="1" applyAlignment="1">
      <alignment horizontal="center" wrapText="1"/>
    </xf>
    <xf numFmtId="0" fontId="6" fillId="0" borderId="17" xfId="0" applyFont="1" applyBorder="1" applyAlignment="1">
      <alignment wrapText="1"/>
    </xf>
    <xf numFmtId="0" fontId="7" fillId="0" borderId="18" xfId="0" applyFont="1" applyBorder="1" applyAlignment="1">
      <alignment horizontal="center" wrapText="1"/>
    </xf>
    <xf numFmtId="0" fontId="6" fillId="0" borderId="18" xfId="0" applyFont="1" applyBorder="1" applyAlignment="1">
      <alignment wrapText="1"/>
    </xf>
    <xf numFmtId="0" fontId="7" fillId="0" borderId="0" xfId="0" applyFont="1" applyAlignment="1">
      <alignment vertical="top" wrapText="1"/>
    </xf>
    <xf numFmtId="0" fontId="6" fillId="0" borderId="0" xfId="0" applyFont="1" applyAlignment="1">
      <alignment vertical="center" wrapText="1"/>
    </xf>
    <xf numFmtId="0" fontId="4" fillId="0" borderId="18" xfId="0" applyFont="1" applyBorder="1" applyAlignment="1">
      <alignment wrapText="1"/>
    </xf>
    <xf numFmtId="0" fontId="4" fillId="0" borderId="0" xfId="0" applyFont="1" applyAlignment="1">
      <alignment wrapText="1"/>
    </xf>
    <xf numFmtId="0" fontId="7" fillId="0" borderId="0" xfId="0" applyFont="1" applyAlignment="1">
      <alignment horizontal="center" wrapText="1"/>
    </xf>
    <xf numFmtId="0" fontId="6" fillId="0" borderId="0" xfId="0" applyFont="1" applyAlignment="1">
      <alignment wrapText="1"/>
    </xf>
    <xf numFmtId="177" fontId="2" fillId="39" borderId="0" xfId="0" applyNumberFormat="1" applyFont="1" applyFill="1" applyAlignment="1">
      <alignment horizontal="right" vertical="center" wrapText="1"/>
    </xf>
    <xf numFmtId="177" fontId="2" fillId="39" borderId="0" xfId="0" applyNumberFormat="1" applyFont="1" applyFill="1" applyAlignment="1">
      <alignment horizontal="right" vertical="center" wrapText="1"/>
    </xf>
    <xf numFmtId="177" fontId="1" fillId="39" borderId="19" xfId="0" applyNumberFormat="1" applyFont="1" applyFill="1" applyBorder="1" applyAlignment="1">
      <alignment horizontal="right" vertical="center" wrapText="1"/>
    </xf>
    <xf numFmtId="177" fontId="2" fillId="39" borderId="0" xfId="0" applyNumberFormat="1" applyFont="1" applyFill="1" applyBorder="1" applyAlignment="1">
      <alignment horizontal="right" vertical="center" wrapText="1"/>
    </xf>
    <xf numFmtId="177" fontId="1" fillId="39" borderId="13" xfId="0" applyNumberFormat="1" applyFont="1" applyFill="1" applyBorder="1" applyAlignment="1">
      <alignment horizontal="right" vertical="center"/>
    </xf>
    <xf numFmtId="177" fontId="1" fillId="39" borderId="14" xfId="0" applyNumberFormat="1" applyFont="1" applyFill="1" applyBorder="1" applyAlignment="1">
      <alignment horizontal="right" vertical="center"/>
    </xf>
    <xf numFmtId="177" fontId="2" fillId="39" borderId="11" xfId="0" applyNumberFormat="1" applyFont="1" applyFill="1" applyBorder="1" applyAlignment="1">
      <alignment horizontal="right" vertical="center" wrapText="1"/>
    </xf>
    <xf numFmtId="0" fontId="24" fillId="37" borderId="10" xfId="0" applyFont="1" applyFill="1" applyBorder="1" applyAlignment="1">
      <alignment horizontal="right" vertical="center"/>
    </xf>
    <xf numFmtId="0" fontId="4" fillId="37" borderId="0" xfId="0" applyFont="1" applyFill="1" applyAlignment="1">
      <alignment horizontal="right" vertical="center"/>
    </xf>
    <xf numFmtId="175" fontId="2" fillId="37" borderId="0" xfId="0" applyNumberFormat="1" applyFont="1" applyFill="1" applyAlignment="1">
      <alignment horizontal="right" vertical="center" wrapText="1"/>
    </xf>
    <xf numFmtId="175" fontId="1" fillId="37" borderId="10" xfId="0" applyNumberFormat="1" applyFont="1" applyFill="1" applyBorder="1" applyAlignment="1">
      <alignment horizontal="right" vertical="center" wrapText="1"/>
    </xf>
    <xf numFmtId="175" fontId="4" fillId="37" borderId="0" xfId="0" applyNumberFormat="1" applyFont="1" applyFill="1" applyAlignment="1">
      <alignment horizontal="right" vertical="center" wrapText="1"/>
    </xf>
    <xf numFmtId="175" fontId="2" fillId="37" borderId="11" xfId="0" applyNumberFormat="1" applyFont="1" applyFill="1" applyBorder="1" applyAlignment="1">
      <alignment horizontal="right" vertical="center" wrapText="1"/>
    </xf>
    <xf numFmtId="175" fontId="1" fillId="37" borderId="0" xfId="0" applyNumberFormat="1" applyFont="1" applyFill="1" applyBorder="1" applyAlignment="1">
      <alignment horizontal="right" vertical="center" wrapText="1"/>
    </xf>
    <xf numFmtId="175" fontId="1" fillId="37" borderId="13" xfId="0" applyNumberFormat="1" applyFont="1" applyFill="1" applyBorder="1" applyAlignment="1">
      <alignment horizontal="right" vertical="center" wrapText="1"/>
    </xf>
    <xf numFmtId="0" fontId="2" fillId="37" borderId="0" xfId="0" applyFont="1" applyFill="1" applyAlignment="1">
      <alignment/>
    </xf>
    <xf numFmtId="165" fontId="4" fillId="37" borderId="0" xfId="0" applyNumberFormat="1" applyFont="1" applyFill="1" applyAlignment="1">
      <alignment horizontal="right" vertical="center" wrapText="1"/>
    </xf>
    <xf numFmtId="175" fontId="2" fillId="37" borderId="0" xfId="0" applyNumberFormat="1" applyFont="1" applyFill="1" applyBorder="1" applyAlignment="1">
      <alignment horizontal="right" vertical="center" wrapText="1"/>
    </xf>
    <xf numFmtId="165" fontId="4" fillId="37" borderId="0" xfId="0" applyNumberFormat="1" applyFont="1" applyFill="1" applyBorder="1" applyAlignment="1">
      <alignment horizontal="right" vertical="center" wrapText="1"/>
    </xf>
    <xf numFmtId="176" fontId="5" fillId="37" borderId="12" xfId="0" applyNumberFormat="1" applyFont="1" applyFill="1" applyBorder="1" applyAlignment="1">
      <alignment horizontal="right" vertical="center"/>
    </xf>
    <xf numFmtId="176" fontId="4" fillId="37" borderId="0" xfId="0" applyNumberFormat="1" applyFont="1" applyFill="1" applyAlignment="1">
      <alignment horizontal="right" vertical="center" wrapText="1"/>
    </xf>
    <xf numFmtId="176" fontId="2" fillId="37" borderId="0" xfId="0" applyNumberFormat="1" applyFont="1" applyFill="1" applyAlignment="1">
      <alignment horizontal="right" vertical="center" wrapText="1"/>
    </xf>
    <xf numFmtId="170" fontId="2" fillId="37" borderId="0" xfId="42" applyNumberFormat="1" applyFont="1" applyFill="1" applyAlignment="1">
      <alignment horizontal="right" vertical="center" wrapText="1"/>
    </xf>
    <xf numFmtId="176" fontId="1" fillId="37" borderId="12" xfId="0" applyNumberFormat="1" applyFont="1" applyFill="1" applyBorder="1" applyAlignment="1">
      <alignment horizontal="right" vertical="center" wrapText="1"/>
    </xf>
    <xf numFmtId="176" fontId="4" fillId="37" borderId="0" xfId="0" applyNumberFormat="1" applyFont="1" applyFill="1" applyBorder="1" applyAlignment="1">
      <alignment horizontal="right" vertical="center" wrapText="1"/>
    </xf>
    <xf numFmtId="3" fontId="4" fillId="37" borderId="0" xfId="0" applyNumberFormat="1" applyFont="1" applyFill="1" applyAlignment="1">
      <alignment horizontal="right"/>
    </xf>
    <xf numFmtId="175" fontId="2" fillId="39" borderId="0" xfId="0" applyNumberFormat="1" applyFont="1" applyFill="1" applyAlignment="1">
      <alignment horizontal="right" vertical="center" wrapText="1"/>
    </xf>
    <xf numFmtId="176" fontId="1" fillId="39" borderId="12" xfId="0" applyNumberFormat="1" applyFont="1" applyFill="1" applyBorder="1" applyAlignment="1">
      <alignment horizontal="right" vertical="center" wrapText="1"/>
    </xf>
    <xf numFmtId="175" fontId="1" fillId="39" borderId="13" xfId="0" applyNumberFormat="1" applyFont="1" applyFill="1" applyBorder="1" applyAlignment="1">
      <alignment horizontal="right" vertical="center" wrapText="1"/>
    </xf>
    <xf numFmtId="0" fontId="8" fillId="37" borderId="10" xfId="0" applyFont="1" applyFill="1" applyBorder="1" applyAlignment="1">
      <alignment vertical="center"/>
    </xf>
    <xf numFmtId="175" fontId="9" fillId="37" borderId="0" xfId="0" applyNumberFormat="1" applyFont="1" applyFill="1" applyBorder="1" applyAlignment="1">
      <alignment horizontal="right" vertical="center"/>
    </xf>
    <xf numFmtId="170" fontId="3" fillId="37" borderId="0" xfId="42" applyNumberFormat="1" applyFont="1" applyFill="1" applyAlignment="1">
      <alignment horizontal="right" vertical="top" wrapText="1"/>
    </xf>
    <xf numFmtId="170" fontId="3" fillId="37" borderId="11" xfId="42" applyNumberFormat="1" applyFont="1" applyFill="1" applyBorder="1" applyAlignment="1">
      <alignment horizontal="right" vertical="top" wrapText="1"/>
    </xf>
    <xf numFmtId="177" fontId="9" fillId="37" borderId="0" xfId="0" applyNumberFormat="1" applyFont="1" applyFill="1" applyBorder="1" applyAlignment="1">
      <alignment horizontal="right" vertical="center"/>
    </xf>
    <xf numFmtId="177" fontId="3" fillId="37" borderId="0" xfId="0" applyNumberFormat="1" applyFont="1" applyFill="1" applyAlignment="1">
      <alignment horizontal="right" vertical="center" wrapText="1"/>
    </xf>
    <xf numFmtId="177" fontId="6" fillId="37" borderId="0" xfId="0" applyNumberFormat="1" applyFont="1" applyFill="1" applyBorder="1" applyAlignment="1">
      <alignment horizontal="right" vertical="center"/>
    </xf>
    <xf numFmtId="177" fontId="3" fillId="37" borderId="11" xfId="0" applyNumberFormat="1" applyFont="1" applyFill="1" applyBorder="1" applyAlignment="1">
      <alignment horizontal="right" vertical="center"/>
    </xf>
    <xf numFmtId="177" fontId="9" fillId="37" borderId="10" xfId="0" applyNumberFormat="1" applyFont="1" applyFill="1" applyBorder="1" applyAlignment="1">
      <alignment horizontal="right" vertical="center" wrapText="1"/>
    </xf>
    <xf numFmtId="177" fontId="3" fillId="37" borderId="11" xfId="0" applyNumberFormat="1" applyFont="1" applyFill="1" applyBorder="1" applyAlignment="1">
      <alignment horizontal="right" vertical="center" wrapText="1"/>
    </xf>
    <xf numFmtId="177" fontId="9" fillId="37" borderId="0" xfId="42" applyNumberFormat="1" applyFont="1" applyFill="1" applyAlignment="1">
      <alignment horizontal="right" vertical="center"/>
    </xf>
    <xf numFmtId="177" fontId="9" fillId="37" borderId="0" xfId="0" applyNumberFormat="1" applyFont="1" applyFill="1" applyAlignment="1">
      <alignment horizontal="right" vertical="center"/>
    </xf>
    <xf numFmtId="177" fontId="3" fillId="37" borderId="0" xfId="0" applyNumberFormat="1" applyFont="1" applyFill="1" applyAlignment="1">
      <alignment horizontal="right" vertical="center"/>
    </xf>
    <xf numFmtId="177" fontId="9" fillId="37" borderId="12" xfId="0" applyNumberFormat="1" applyFont="1" applyFill="1" applyBorder="1" applyAlignment="1">
      <alignment horizontal="right" vertical="center"/>
    </xf>
    <xf numFmtId="177" fontId="6" fillId="37" borderId="0" xfId="0" applyNumberFormat="1" applyFont="1" applyFill="1" applyBorder="1" applyAlignment="1">
      <alignment horizontal="right" vertical="center" wrapText="1"/>
    </xf>
    <xf numFmtId="184" fontId="6" fillId="37" borderId="12" xfId="0" applyNumberFormat="1" applyFont="1" applyFill="1" applyBorder="1" applyAlignment="1">
      <alignment horizontal="right" vertical="center" wrapText="1"/>
    </xf>
    <xf numFmtId="175" fontId="9" fillId="37" borderId="0" xfId="0" applyNumberFormat="1" applyFont="1" applyFill="1" applyAlignment="1">
      <alignment horizontal="right" vertical="center" wrapText="1"/>
    </xf>
    <xf numFmtId="169" fontId="6" fillId="37" borderId="0" xfId="0" applyNumberFormat="1" applyFont="1" applyFill="1" applyBorder="1" applyAlignment="1">
      <alignment horizontal="right" vertical="center" wrapText="1"/>
    </xf>
    <xf numFmtId="175" fontId="9" fillId="37" borderId="0" xfId="0" applyNumberFormat="1" applyFont="1" applyFill="1" applyBorder="1" applyAlignment="1">
      <alignment horizontal="right" vertical="center" wrapText="1"/>
    </xf>
    <xf numFmtId="169" fontId="6" fillId="37" borderId="11" xfId="0" applyNumberFormat="1" applyFont="1" applyFill="1" applyBorder="1" applyAlignment="1">
      <alignment horizontal="right" vertical="center" wrapText="1"/>
    </xf>
    <xf numFmtId="0" fontId="18" fillId="37" borderId="0" xfId="0" applyFont="1" applyFill="1" applyAlignment="1">
      <alignment/>
    </xf>
    <xf numFmtId="0" fontId="3" fillId="37" borderId="0" xfId="0" applyFont="1" applyFill="1" applyAlignment="1">
      <alignment/>
    </xf>
    <xf numFmtId="0" fontId="3" fillId="37" borderId="0" xfId="0" applyFont="1" applyFill="1" applyAlignment="1">
      <alignment vertical="center"/>
    </xf>
    <xf numFmtId="0" fontId="9" fillId="37" borderId="10" xfId="0" applyFont="1" applyFill="1" applyBorder="1" applyAlignment="1">
      <alignment vertical="center"/>
    </xf>
    <xf numFmtId="177" fontId="3" fillId="37" borderId="0" xfId="0" applyNumberFormat="1" applyFont="1" applyFill="1" applyBorder="1" applyAlignment="1">
      <alignment horizontal="right" vertical="center" wrapText="1"/>
    </xf>
    <xf numFmtId="177" fontId="9" fillId="37" borderId="12" xfId="0" applyNumberFormat="1" applyFont="1" applyFill="1" applyBorder="1" applyAlignment="1">
      <alignment horizontal="right" vertical="center" wrapText="1"/>
    </xf>
    <xf numFmtId="177" fontId="6" fillId="37" borderId="0" xfId="0" applyNumberFormat="1" applyFont="1" applyFill="1" applyAlignment="1">
      <alignment horizontal="right" vertical="center" wrapText="1"/>
    </xf>
    <xf numFmtId="177" fontId="9" fillId="37" borderId="15" xfId="0" applyNumberFormat="1" applyFont="1" applyFill="1" applyBorder="1" applyAlignment="1">
      <alignment horizontal="right" vertical="center" wrapText="1"/>
    </xf>
    <xf numFmtId="177" fontId="3" fillId="37" borderId="15" xfId="0" applyNumberFormat="1" applyFont="1" applyFill="1" applyBorder="1" applyAlignment="1">
      <alignment horizontal="right" vertical="center" wrapText="1"/>
    </xf>
    <xf numFmtId="177" fontId="6" fillId="37" borderId="0" xfId="0" applyNumberFormat="1" applyFont="1" applyFill="1" applyAlignment="1">
      <alignment horizontal="right" vertical="center"/>
    </xf>
    <xf numFmtId="183" fontId="9" fillId="37" borderId="16" xfId="0" applyNumberFormat="1" applyFont="1" applyFill="1" applyBorder="1" applyAlignment="1">
      <alignment horizontal="right" vertical="center" wrapText="1"/>
    </xf>
    <xf numFmtId="177" fontId="9" fillId="39" borderId="0" xfId="42" applyNumberFormat="1" applyFont="1" applyFill="1" applyAlignment="1">
      <alignment horizontal="right" vertical="center"/>
    </xf>
    <xf numFmtId="177" fontId="3" fillId="39" borderId="0" xfId="0" applyNumberFormat="1" applyFont="1" applyFill="1" applyAlignment="1">
      <alignment horizontal="right" vertical="center" wrapText="1"/>
    </xf>
  </cellXfs>
  <cellStyles count="49">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Hyperlink" xfId="44"/>
    <cellStyle name="Komórka połączona" xfId="45"/>
    <cellStyle name="Komórka zaznaczona" xfId="46"/>
    <cellStyle name="Nagłówek 1" xfId="47"/>
    <cellStyle name="Nagłówek 2" xfId="48"/>
    <cellStyle name="Nagłówek 3" xfId="49"/>
    <cellStyle name="Nagłówek 4" xfId="50"/>
    <cellStyle name="Neutralne" xfId="51"/>
    <cellStyle name="Obliczenia" xfId="52"/>
    <cellStyle name="Followed Hyperlink" xfId="53"/>
    <cellStyle name="Percent" xfId="54"/>
    <cellStyle name="Suma" xfId="55"/>
    <cellStyle name="Tekst objaśnienia" xfId="56"/>
    <cellStyle name="Tekst ostrzeżenia" xfId="57"/>
    <cellStyle name="Tytuł" xfId="58"/>
    <cellStyle name="Uwaga" xfId="59"/>
    <cellStyle name="Currency" xfId="60"/>
    <cellStyle name="Currency [0]" xfId="61"/>
    <cellStyle name="Złe"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Q69"/>
  <sheetViews>
    <sheetView showGridLines="0" tabSelected="1" zoomScalePageLayoutView="0" workbookViewId="0" topLeftCell="A1">
      <pane xSplit="1" ySplit="2" topLeftCell="B33" activePane="bottomRight" state="frozen"/>
      <selection pane="topLeft" activeCell="A1" sqref="A1"/>
      <selection pane="topRight" activeCell="B1" sqref="B1"/>
      <selection pane="bottomLeft" activeCell="A3" sqref="A3"/>
      <selection pane="bottomRight" activeCell="P64" sqref="P64"/>
    </sheetView>
  </sheetViews>
  <sheetFormatPr defaultColWidth="9.140625" defaultRowHeight="28.5" customHeight="1" outlineLevelCol="1"/>
  <cols>
    <col min="1" max="1" width="56.140625" style="79" customWidth="1"/>
    <col min="2" max="8" width="11.140625" style="79" hidden="1" customWidth="1" outlineLevel="1"/>
    <col min="9" max="9" width="11.140625" style="194" customWidth="1" collapsed="1"/>
    <col min="10" max="10" width="11.140625" style="235" customWidth="1"/>
    <col min="11" max="14" width="11.140625" style="194" customWidth="1"/>
    <col min="15" max="15" width="12.7109375" style="79" customWidth="1"/>
    <col min="16" max="16384" width="9.140625" style="79" customWidth="1"/>
  </cols>
  <sheetData>
    <row r="1" ht="28.5" customHeight="1">
      <c r="A1" s="71" t="s">
        <v>6</v>
      </c>
    </row>
    <row r="2" spans="1:14" ht="27" customHeight="1">
      <c r="A2" s="114" t="s">
        <v>7</v>
      </c>
      <c r="B2" s="73">
        <v>2004</v>
      </c>
      <c r="C2" s="73">
        <v>2005</v>
      </c>
      <c r="D2" s="73">
        <v>2006</v>
      </c>
      <c r="E2" s="73">
        <v>2007</v>
      </c>
      <c r="F2" s="74">
        <v>2008</v>
      </c>
      <c r="G2" s="74">
        <v>2009</v>
      </c>
      <c r="H2" s="74">
        <v>2010</v>
      </c>
      <c r="I2" s="206">
        <v>2011</v>
      </c>
      <c r="J2" s="236">
        <v>2012</v>
      </c>
      <c r="K2" s="206">
        <v>2013</v>
      </c>
      <c r="L2" s="557">
        <v>2014</v>
      </c>
      <c r="M2" s="206">
        <v>2015</v>
      </c>
      <c r="N2" s="166">
        <v>2016</v>
      </c>
    </row>
    <row r="3" spans="1:14" ht="19.5" customHeight="1">
      <c r="A3" s="80" t="s">
        <v>8</v>
      </c>
      <c r="B3" s="81">
        <f aca="true" t="shared" si="0" ref="B3:G3">B42</f>
        <v>1001.087</v>
      </c>
      <c r="C3" s="81">
        <f t="shared" si="0"/>
        <v>1202.138</v>
      </c>
      <c r="D3" s="81">
        <f t="shared" si="0"/>
        <v>1133.68</v>
      </c>
      <c r="E3" s="81">
        <f t="shared" si="0"/>
        <v>1272.323</v>
      </c>
      <c r="F3" s="81">
        <f t="shared" si="0"/>
        <v>1277.67</v>
      </c>
      <c r="G3" s="81">
        <f t="shared" si="0"/>
        <v>1110.127</v>
      </c>
      <c r="H3" s="81">
        <f>H42</f>
        <v>1116.742</v>
      </c>
      <c r="I3" s="86">
        <f>I42</f>
        <v>1234.553</v>
      </c>
      <c r="J3" s="237">
        <f>J42</f>
        <v>1138.588</v>
      </c>
      <c r="K3" s="86">
        <v>1073.9</v>
      </c>
      <c r="L3" s="558">
        <v>1102.4</v>
      </c>
      <c r="M3" s="86">
        <v>1189.3</v>
      </c>
      <c r="N3" s="161">
        <v>1198.4</v>
      </c>
    </row>
    <row r="4" spans="1:14" ht="19.5" customHeight="1">
      <c r="A4" s="82" t="s">
        <v>9</v>
      </c>
      <c r="B4" s="83">
        <v>642.1</v>
      </c>
      <c r="C4" s="83">
        <v>711.6</v>
      </c>
      <c r="D4" s="83">
        <v>754.5</v>
      </c>
      <c r="E4" s="116">
        <v>850.2</v>
      </c>
      <c r="F4" s="116">
        <v>921.7</v>
      </c>
      <c r="G4" s="154">
        <v>734.3</v>
      </c>
      <c r="H4" s="116">
        <v>715.7</v>
      </c>
      <c r="I4" s="116">
        <v>705.6</v>
      </c>
      <c r="J4" s="238">
        <v>636.3</v>
      </c>
      <c r="K4" s="459">
        <v>544.3</v>
      </c>
      <c r="L4" s="559">
        <v>533.1</v>
      </c>
      <c r="M4" s="459">
        <v>562.4</v>
      </c>
      <c r="N4" s="277">
        <v>561.6</v>
      </c>
    </row>
    <row r="5" spans="1:14" ht="19.5" customHeight="1">
      <c r="A5" s="82" t="s">
        <v>10</v>
      </c>
      <c r="B5" s="83">
        <v>237.9</v>
      </c>
      <c r="C5" s="83">
        <v>238.7</v>
      </c>
      <c r="D5" s="83">
        <v>178.7</v>
      </c>
      <c r="E5" s="116">
        <v>232.8</v>
      </c>
      <c r="F5" s="116">
        <v>236.4</v>
      </c>
      <c r="G5" s="116">
        <v>246.8</v>
      </c>
      <c r="H5" s="116">
        <v>208.9</v>
      </c>
      <c r="I5" s="116">
        <v>192.8</v>
      </c>
      <c r="J5" s="238">
        <v>152.7</v>
      </c>
      <c r="K5" s="459">
        <v>134</v>
      </c>
      <c r="L5" s="559">
        <v>135.5</v>
      </c>
      <c r="M5" s="459">
        <v>144.8</v>
      </c>
      <c r="N5" s="277">
        <v>135.7</v>
      </c>
    </row>
    <row r="6" spans="1:14" ht="19.5" customHeight="1">
      <c r="A6" s="153" t="s">
        <v>11</v>
      </c>
      <c r="B6" s="83" t="s">
        <v>4</v>
      </c>
      <c r="C6" s="83" t="s">
        <v>4</v>
      </c>
      <c r="D6" s="83" t="s">
        <v>4</v>
      </c>
      <c r="E6" s="116" t="s">
        <v>4</v>
      </c>
      <c r="F6" s="116" t="s">
        <v>4</v>
      </c>
      <c r="G6" s="116" t="s">
        <v>4</v>
      </c>
      <c r="H6" s="116">
        <v>40.1</v>
      </c>
      <c r="I6" s="116">
        <v>146.3</v>
      </c>
      <c r="J6" s="239">
        <v>134</v>
      </c>
      <c r="K6" s="459">
        <v>129.1</v>
      </c>
      <c r="L6" s="559">
        <v>143</v>
      </c>
      <c r="M6" s="459">
        <v>162.2</v>
      </c>
      <c r="N6" s="277">
        <v>194.2</v>
      </c>
    </row>
    <row r="7" spans="1:14" ht="19.5" customHeight="1">
      <c r="A7" s="153" t="s">
        <v>240</v>
      </c>
      <c r="B7" s="83"/>
      <c r="C7" s="83"/>
      <c r="D7" s="83"/>
      <c r="E7" s="116"/>
      <c r="F7" s="116"/>
      <c r="G7" s="116"/>
      <c r="H7" s="116"/>
      <c r="I7" s="308">
        <v>0</v>
      </c>
      <c r="J7" s="308">
        <v>0</v>
      </c>
      <c r="K7" s="308">
        <v>0</v>
      </c>
      <c r="L7" s="559">
        <v>165.3</v>
      </c>
      <c r="M7" s="459">
        <v>156.2</v>
      </c>
      <c r="N7" s="277">
        <v>147.7</v>
      </c>
    </row>
    <row r="8" spans="1:14" ht="19.5" customHeight="1">
      <c r="A8" s="84" t="s">
        <v>12</v>
      </c>
      <c r="B8" s="115">
        <f aca="true" t="shared" si="1" ref="B8:G8">B3-(B4+B5)</f>
        <v>121.08699999999999</v>
      </c>
      <c r="C8" s="115">
        <f t="shared" si="1"/>
        <v>251.83799999999997</v>
      </c>
      <c r="D8" s="115">
        <f t="shared" si="1"/>
        <v>200.48000000000002</v>
      </c>
      <c r="E8" s="115">
        <f t="shared" si="1"/>
        <v>189.3230000000001</v>
      </c>
      <c r="F8" s="115">
        <f t="shared" si="1"/>
        <v>119.56999999999994</v>
      </c>
      <c r="G8" s="155">
        <f t="shared" si="1"/>
        <v>129.02700000000004</v>
      </c>
      <c r="H8" s="115">
        <v>152</v>
      </c>
      <c r="I8" s="207">
        <v>189.9</v>
      </c>
      <c r="J8" s="240">
        <v>215.6</v>
      </c>
      <c r="K8" s="460">
        <v>266.5</v>
      </c>
      <c r="L8" s="560">
        <v>125.5</v>
      </c>
      <c r="M8" s="460">
        <v>163.7</v>
      </c>
      <c r="N8" s="278">
        <v>159.2</v>
      </c>
    </row>
    <row r="9" spans="1:15" s="87" customFormat="1" ht="19.5" customHeight="1">
      <c r="A9" s="80" t="s">
        <v>13</v>
      </c>
      <c r="B9" s="327">
        <f aca="true" t="shared" si="2" ref="B9:G9">B18-B3</f>
        <v>-918.787</v>
      </c>
      <c r="C9" s="299">
        <f t="shared" si="2"/>
        <v>-1051.338</v>
      </c>
      <c r="D9" s="299">
        <f t="shared" si="2"/>
        <v>-1094.0800000000002</v>
      </c>
      <c r="E9" s="300">
        <f t="shared" si="2"/>
        <v>-1152.0230000000001</v>
      </c>
      <c r="F9" s="299">
        <f t="shared" si="2"/>
        <v>-1233.0700000000002</v>
      </c>
      <c r="G9" s="299">
        <f t="shared" si="2"/>
        <v>-1057.2269999999999</v>
      </c>
      <c r="H9" s="299">
        <f>H18-H3</f>
        <v>-1031.8419999999999</v>
      </c>
      <c r="I9" s="300">
        <f>I18-I3</f>
        <v>-1182.6689999999999</v>
      </c>
      <c r="J9" s="301">
        <f>J18-J3</f>
        <v>-1151.673</v>
      </c>
      <c r="K9" s="300">
        <f>SUM(K10:K16)</f>
        <v>-1066.5</v>
      </c>
      <c r="L9" s="561">
        <f>SUM(L10:L16)</f>
        <v>-1120.7</v>
      </c>
      <c r="M9" s="300">
        <v>-1170.6</v>
      </c>
      <c r="N9" s="302">
        <v>-1181.7</v>
      </c>
      <c r="O9" s="437"/>
    </row>
    <row r="10" spans="1:14" ht="21" customHeight="1">
      <c r="A10" s="82" t="s">
        <v>14</v>
      </c>
      <c r="B10" s="279">
        <v>-205.7</v>
      </c>
      <c r="C10" s="279">
        <v>-284.9</v>
      </c>
      <c r="D10" s="279">
        <v>-244.9</v>
      </c>
      <c r="E10" s="279">
        <v>-258.8</v>
      </c>
      <c r="F10" s="280">
        <v>-211.2</v>
      </c>
      <c r="G10" s="280">
        <v>-222.8</v>
      </c>
      <c r="H10" s="280">
        <v>-203.3</v>
      </c>
      <c r="I10" s="281">
        <v>-250.6</v>
      </c>
      <c r="J10" s="282">
        <v>-244.3</v>
      </c>
      <c r="K10" s="281">
        <v>-240.1</v>
      </c>
      <c r="L10" s="562">
        <v>-239.1</v>
      </c>
      <c r="M10" s="281">
        <v>-225.6</v>
      </c>
      <c r="N10" s="283">
        <v>-221.1</v>
      </c>
    </row>
    <row r="11" spans="1:14" ht="19.5" customHeight="1">
      <c r="A11" s="82" t="s">
        <v>15</v>
      </c>
      <c r="B11" s="279">
        <v>-109.8</v>
      </c>
      <c r="C11" s="279">
        <v>-96.4</v>
      </c>
      <c r="D11" s="279">
        <v>-77</v>
      </c>
      <c r="E11" s="279">
        <v>-78.3</v>
      </c>
      <c r="F11" s="280">
        <v>-83.8</v>
      </c>
      <c r="G11" s="280">
        <v>-81.2</v>
      </c>
      <c r="H11" s="280">
        <v>-82.4</v>
      </c>
      <c r="I11" s="281">
        <v>-92.8</v>
      </c>
      <c r="J11" s="282">
        <v>-93.8</v>
      </c>
      <c r="K11" s="281">
        <v>-96.1</v>
      </c>
      <c r="L11" s="562">
        <v>-96</v>
      </c>
      <c r="M11" s="281">
        <v>-102</v>
      </c>
      <c r="N11" s="283">
        <v>-98.2</v>
      </c>
    </row>
    <row r="12" spans="1:14" ht="19.5" customHeight="1">
      <c r="A12" s="82" t="s">
        <v>241</v>
      </c>
      <c r="B12" s="279"/>
      <c r="C12" s="279"/>
      <c r="D12" s="279"/>
      <c r="E12" s="279"/>
      <c r="F12" s="280"/>
      <c r="G12" s="280"/>
      <c r="H12" s="280"/>
      <c r="I12" s="308">
        <v>0</v>
      </c>
      <c r="J12" s="308">
        <v>0</v>
      </c>
      <c r="K12" s="308">
        <v>0</v>
      </c>
      <c r="L12" s="308">
        <v>0</v>
      </c>
      <c r="M12" s="281">
        <v>-400.6</v>
      </c>
      <c r="N12" s="283">
        <v>-424.1</v>
      </c>
    </row>
    <row r="13" spans="1:14" ht="19.5" customHeight="1">
      <c r="A13" s="82" t="s">
        <v>16</v>
      </c>
      <c r="B13" s="279">
        <v>-227.7</v>
      </c>
      <c r="C13" s="279">
        <v>-236.3</v>
      </c>
      <c r="D13" s="279">
        <v>-253.8</v>
      </c>
      <c r="E13" s="284">
        <v>-258.9</v>
      </c>
      <c r="F13" s="280">
        <v>-298.7</v>
      </c>
      <c r="G13" s="280">
        <v>-268.1</v>
      </c>
      <c r="H13" s="280">
        <v>-283.2</v>
      </c>
      <c r="I13" s="281">
        <v>-312.6</v>
      </c>
      <c r="J13" s="282">
        <v>-310.2</v>
      </c>
      <c r="K13" s="281">
        <v>-288.1</v>
      </c>
      <c r="L13" s="562">
        <v>-302.3</v>
      </c>
      <c r="M13" s="281">
        <v>-317.3</v>
      </c>
      <c r="N13" s="283">
        <v>-323.2</v>
      </c>
    </row>
    <row r="14" spans="1:14" ht="25.5" customHeight="1">
      <c r="A14" s="153" t="s">
        <v>17</v>
      </c>
      <c r="B14" s="279">
        <v>0</v>
      </c>
      <c r="C14" s="279">
        <v>-7.1</v>
      </c>
      <c r="D14" s="279">
        <v>-34.8</v>
      </c>
      <c r="E14" s="284">
        <v>-32.6</v>
      </c>
      <c r="F14" s="280">
        <v>-27.2</v>
      </c>
      <c r="G14" s="280">
        <v>-10.2</v>
      </c>
      <c r="H14" s="280">
        <v>-10.4</v>
      </c>
      <c r="I14" s="281">
        <v>-9.7</v>
      </c>
      <c r="J14" s="282">
        <v>-2.5</v>
      </c>
      <c r="K14" s="281">
        <v>-1.4</v>
      </c>
      <c r="L14" s="562">
        <v>0</v>
      </c>
      <c r="M14" s="308">
        <v>0</v>
      </c>
      <c r="N14" s="588">
        <v>0</v>
      </c>
    </row>
    <row r="15" spans="1:17" ht="19.5" customHeight="1">
      <c r="A15" s="82" t="s">
        <v>18</v>
      </c>
      <c r="B15" s="279">
        <v>-99.5</v>
      </c>
      <c r="C15" s="279">
        <v>-158.2</v>
      </c>
      <c r="D15" s="279">
        <v>-184.4</v>
      </c>
      <c r="E15" s="279">
        <v>-211.1</v>
      </c>
      <c r="F15" s="280">
        <v>-218.2</v>
      </c>
      <c r="G15" s="280">
        <v>-150.1</v>
      </c>
      <c r="H15" s="280">
        <v>-130.9</v>
      </c>
      <c r="I15" s="281">
        <v>-115.1</v>
      </c>
      <c r="J15" s="282">
        <v>-81.2</v>
      </c>
      <c r="K15" s="281">
        <v>-65.4</v>
      </c>
      <c r="L15" s="562">
        <v>-72.9</v>
      </c>
      <c r="M15" s="281">
        <v>-87.4</v>
      </c>
      <c r="N15" s="283">
        <v>-83.5</v>
      </c>
      <c r="Q15" s="88"/>
    </row>
    <row r="16" spans="1:16" ht="19.5" customHeight="1">
      <c r="A16" s="82" t="s">
        <v>19</v>
      </c>
      <c r="B16" s="285">
        <f aca="true" t="shared" si="3" ref="B16:J16">B9-SUM(B10:B15)</f>
        <v>-276.087</v>
      </c>
      <c r="C16" s="285">
        <f t="shared" si="3"/>
        <v>-268.4380000000001</v>
      </c>
      <c r="D16" s="285">
        <f t="shared" si="3"/>
        <v>-299.1800000000002</v>
      </c>
      <c r="E16" s="286">
        <f t="shared" si="3"/>
        <v>-312.3230000000001</v>
      </c>
      <c r="F16" s="286">
        <f t="shared" si="3"/>
        <v>-393.97</v>
      </c>
      <c r="G16" s="286">
        <f t="shared" si="3"/>
        <v>-324.82699999999977</v>
      </c>
      <c r="H16" s="286">
        <f t="shared" si="3"/>
        <v>-321.6419999999998</v>
      </c>
      <c r="I16" s="286">
        <f t="shared" si="3"/>
        <v>-401.8689999999998</v>
      </c>
      <c r="J16" s="287">
        <f t="shared" si="3"/>
        <v>-419.673</v>
      </c>
      <c r="K16" s="461">
        <v>-375.4</v>
      </c>
      <c r="L16" s="563">
        <v>-410.4</v>
      </c>
      <c r="M16" s="461">
        <v>-438.3</v>
      </c>
      <c r="N16" s="328">
        <v>-31.6</v>
      </c>
      <c r="P16" s="103"/>
    </row>
    <row r="17" spans="1:14" ht="19.5" customHeight="1">
      <c r="A17" s="89" t="s">
        <v>20</v>
      </c>
      <c r="B17" s="288">
        <v>-24.9</v>
      </c>
      <c r="C17" s="289" t="s">
        <v>4</v>
      </c>
      <c r="D17" s="288">
        <v>-5.1</v>
      </c>
      <c r="E17" s="290" t="s">
        <v>4</v>
      </c>
      <c r="F17" s="291">
        <v>-35.8</v>
      </c>
      <c r="G17" s="291">
        <v>-2.3</v>
      </c>
      <c r="H17" s="291" t="s">
        <v>4</v>
      </c>
      <c r="I17" s="291">
        <v>-14.3</v>
      </c>
      <c r="J17" s="292">
        <v>-27.1</v>
      </c>
      <c r="K17" s="291">
        <v>0</v>
      </c>
      <c r="L17" s="564">
        <v>-15.1</v>
      </c>
      <c r="M17" s="291">
        <v>0</v>
      </c>
      <c r="N17" s="293">
        <v>5.8</v>
      </c>
    </row>
    <row r="18" spans="1:15" s="87" customFormat="1" ht="19.5" customHeight="1">
      <c r="A18" s="90" t="s">
        <v>21</v>
      </c>
      <c r="B18" s="294">
        <v>82.3</v>
      </c>
      <c r="C18" s="294">
        <v>150.8</v>
      </c>
      <c r="D18" s="294">
        <v>39.6</v>
      </c>
      <c r="E18" s="294">
        <v>120.3</v>
      </c>
      <c r="F18" s="294">
        <v>44.6</v>
      </c>
      <c r="G18" s="294">
        <v>52.9</v>
      </c>
      <c r="H18" s="294">
        <v>84.9</v>
      </c>
      <c r="I18" s="295">
        <f>I50</f>
        <v>51.88400000000014</v>
      </c>
      <c r="J18" s="296">
        <f>J50</f>
        <v>-13.08500000000005</v>
      </c>
      <c r="K18" s="295">
        <f>K3+K9</f>
        <v>7.400000000000091</v>
      </c>
      <c r="L18" s="565">
        <f>L3+L9</f>
        <v>-18.299999999999955</v>
      </c>
      <c r="M18" s="295">
        <v>18.7</v>
      </c>
      <c r="N18" s="297">
        <v>16.7</v>
      </c>
      <c r="O18" s="104"/>
    </row>
    <row r="19" spans="1:14" s="87" customFormat="1" ht="19.5" customHeight="1">
      <c r="A19" s="80" t="s">
        <v>22</v>
      </c>
      <c r="B19" s="298">
        <f>B26-B18-B25-0.1</f>
        <v>-4.133999999999993</v>
      </c>
      <c r="C19" s="299">
        <f aca="true" t="shared" si="4" ref="C19:K19">C26-C18-C25</f>
        <v>3.0719999999999454</v>
      </c>
      <c r="D19" s="299">
        <f t="shared" si="4"/>
        <v>6.604000000000046</v>
      </c>
      <c r="E19" s="300">
        <f t="shared" si="4"/>
        <v>9.016000000000176</v>
      </c>
      <c r="F19" s="299">
        <f t="shared" si="4"/>
        <v>4.918000000000082</v>
      </c>
      <c r="G19" s="299">
        <f t="shared" si="4"/>
        <v>2.4800000000000106</v>
      </c>
      <c r="H19" s="299">
        <f t="shared" si="4"/>
        <v>3.9550000000000227</v>
      </c>
      <c r="I19" s="300">
        <f t="shared" si="4"/>
        <v>3.130999999999993</v>
      </c>
      <c r="J19" s="301">
        <f t="shared" si="4"/>
        <v>3.2719999999999994</v>
      </c>
      <c r="K19" s="300">
        <f t="shared" si="4"/>
        <v>-2.30500000000019</v>
      </c>
      <c r="L19" s="561">
        <f>L26-L18-L25</f>
        <v>3.261999999999808</v>
      </c>
      <c r="M19" s="300">
        <v>-1</v>
      </c>
      <c r="N19" s="302">
        <v>-15</v>
      </c>
    </row>
    <row r="20" spans="1:14" ht="19.5" customHeight="1">
      <c r="A20" s="82" t="s">
        <v>242</v>
      </c>
      <c r="B20" s="279">
        <v>7.2</v>
      </c>
      <c r="C20" s="279">
        <v>15.6</v>
      </c>
      <c r="D20" s="279">
        <v>13.3</v>
      </c>
      <c r="E20" s="279">
        <v>15.9</v>
      </c>
      <c r="F20" s="280">
        <v>19.4</v>
      </c>
      <c r="G20" s="280">
        <v>11</v>
      </c>
      <c r="H20" s="280">
        <v>12.8</v>
      </c>
      <c r="I20" s="281">
        <v>15.1</v>
      </c>
      <c r="J20" s="282">
        <v>14</v>
      </c>
      <c r="K20" s="281">
        <v>8.2</v>
      </c>
      <c r="L20" s="562">
        <v>4.1</v>
      </c>
      <c r="M20" s="281">
        <v>1.9</v>
      </c>
      <c r="N20" s="283">
        <v>1.6</v>
      </c>
    </row>
    <row r="21" spans="1:14" ht="30" customHeight="1">
      <c r="A21" s="82" t="s">
        <v>243</v>
      </c>
      <c r="B21" s="279">
        <v>-9.3</v>
      </c>
      <c r="C21" s="279">
        <v>-9</v>
      </c>
      <c r="D21" s="279">
        <v>-6.7</v>
      </c>
      <c r="E21" s="279">
        <v>-7.2</v>
      </c>
      <c r="F21" s="280">
        <v>-10.6</v>
      </c>
      <c r="G21" s="280">
        <v>-8.3</v>
      </c>
      <c r="H21" s="280">
        <v>-8.2</v>
      </c>
      <c r="I21" s="281">
        <v>-15.7</v>
      </c>
      <c r="J21" s="282">
        <v>-13.4</v>
      </c>
      <c r="K21" s="281">
        <v>-10</v>
      </c>
      <c r="L21" s="562">
        <v>-6.8</v>
      </c>
      <c r="M21" s="281">
        <v>-4.3</v>
      </c>
      <c r="N21" s="283">
        <v>-3.9</v>
      </c>
    </row>
    <row r="22" spans="1:14" ht="30" customHeight="1">
      <c r="A22" s="82" t="s">
        <v>244</v>
      </c>
      <c r="B22" s="279"/>
      <c r="C22" s="279"/>
      <c r="D22" s="279"/>
      <c r="E22" s="279"/>
      <c r="F22" s="280"/>
      <c r="G22" s="280"/>
      <c r="H22" s="280"/>
      <c r="I22" s="562">
        <v>0</v>
      </c>
      <c r="J22" s="562">
        <v>0</v>
      </c>
      <c r="K22" s="562">
        <v>0</v>
      </c>
      <c r="L22" s="562">
        <v>0</v>
      </c>
      <c r="M22" s="562">
        <v>0</v>
      </c>
      <c r="N22" s="283">
        <v>-5.5</v>
      </c>
    </row>
    <row r="23" spans="1:14" ht="18.75" customHeight="1">
      <c r="A23" s="82" t="s">
        <v>245</v>
      </c>
      <c r="B23" s="279"/>
      <c r="C23" s="279"/>
      <c r="D23" s="279"/>
      <c r="E23" s="279"/>
      <c r="F23" s="280"/>
      <c r="G23" s="280"/>
      <c r="H23" s="280"/>
      <c r="I23" s="562">
        <v>0</v>
      </c>
      <c r="J23" s="562">
        <v>0</v>
      </c>
      <c r="K23" s="562">
        <v>0</v>
      </c>
      <c r="L23" s="562">
        <v>0</v>
      </c>
      <c r="M23" s="281">
        <v>0.5</v>
      </c>
      <c r="N23" s="283">
        <v>-7.1</v>
      </c>
    </row>
    <row r="24" spans="1:14" ht="19.5" customHeight="1">
      <c r="A24" s="84" t="s">
        <v>12</v>
      </c>
      <c r="B24" s="291">
        <f aca="true" t="shared" si="5" ref="B24:K24">B19-SUM(B20:B21)</f>
        <v>-2.0339999999999927</v>
      </c>
      <c r="C24" s="288">
        <f t="shared" si="5"/>
        <v>-3.528000000000054</v>
      </c>
      <c r="D24" s="303">
        <f t="shared" si="5"/>
        <v>0.004000000000045745</v>
      </c>
      <c r="E24" s="291">
        <f t="shared" si="5"/>
        <v>0.3160000000001766</v>
      </c>
      <c r="F24" s="304">
        <f t="shared" si="5"/>
        <v>-3.881999999999917</v>
      </c>
      <c r="G24" s="304">
        <f t="shared" si="5"/>
        <v>-0.21999999999998865</v>
      </c>
      <c r="H24" s="304">
        <f t="shared" si="5"/>
        <v>-0.6449999999999787</v>
      </c>
      <c r="I24" s="304">
        <f t="shared" si="5"/>
        <v>3.7309999999999928</v>
      </c>
      <c r="J24" s="305">
        <f>J19-SUM(J20:J23)</f>
        <v>2.6719999999999997</v>
      </c>
      <c r="K24" s="304">
        <f t="shared" si="5"/>
        <v>-0.5050000000001891</v>
      </c>
      <c r="L24" s="566">
        <f>L19-SUM(L20:L23)</f>
        <v>5.961999999999808</v>
      </c>
      <c r="M24" s="304">
        <v>1.4</v>
      </c>
      <c r="N24" s="306">
        <v>-0.1</v>
      </c>
    </row>
    <row r="25" spans="1:15" s="87" customFormat="1" ht="19.5" customHeight="1">
      <c r="A25" s="80" t="s">
        <v>23</v>
      </c>
      <c r="B25" s="307">
        <f aca="true" t="shared" si="6" ref="B25:F26">B54</f>
        <v>-1.417</v>
      </c>
      <c r="C25" s="307">
        <f t="shared" si="6"/>
        <v>0.238</v>
      </c>
      <c r="D25" s="307">
        <f t="shared" si="6"/>
        <v>0.059</v>
      </c>
      <c r="E25" s="307">
        <f t="shared" si="6"/>
        <v>0.006</v>
      </c>
      <c r="F25" s="307">
        <f>F54</f>
        <v>-1.633</v>
      </c>
      <c r="G25" s="307">
        <f>G54</f>
        <v>-1.012</v>
      </c>
      <c r="H25" s="307">
        <f>H54</f>
        <v>-0.98</v>
      </c>
      <c r="I25" s="308">
        <v>0</v>
      </c>
      <c r="J25" s="309">
        <f>J54</f>
        <v>-0.332</v>
      </c>
      <c r="K25" s="308">
        <f>K54</f>
        <v>-0.223</v>
      </c>
      <c r="L25" s="567">
        <f>L54</f>
        <v>-2.887</v>
      </c>
      <c r="M25" s="308">
        <v>-0.9</v>
      </c>
      <c r="N25" s="310">
        <v>-1.5</v>
      </c>
      <c r="O25" s="104"/>
    </row>
    <row r="26" spans="1:14" s="87" customFormat="1" ht="19.5" customHeight="1">
      <c r="A26" s="80" t="s">
        <v>24</v>
      </c>
      <c r="B26" s="307">
        <f t="shared" si="6"/>
        <v>76.849</v>
      </c>
      <c r="C26" s="307">
        <f t="shared" si="6"/>
        <v>154.10999999999996</v>
      </c>
      <c r="D26" s="307">
        <f t="shared" si="6"/>
        <v>46.26300000000005</v>
      </c>
      <c r="E26" s="307">
        <f t="shared" si="6"/>
        <v>129.32200000000017</v>
      </c>
      <c r="F26" s="307">
        <f t="shared" si="6"/>
        <v>47.88500000000008</v>
      </c>
      <c r="G26" s="307">
        <f>G55</f>
        <v>54.36800000000001</v>
      </c>
      <c r="H26" s="307">
        <f>H55</f>
        <v>87.87500000000003</v>
      </c>
      <c r="I26" s="311">
        <f>I55</f>
        <v>55.015000000000136</v>
      </c>
      <c r="J26" s="312">
        <f>J55</f>
        <v>-10.145000000000051</v>
      </c>
      <c r="K26" s="311">
        <f>K55</f>
        <v>4.871999999999901</v>
      </c>
      <c r="L26" s="568">
        <f>L55</f>
        <v>-17.925000000000146</v>
      </c>
      <c r="M26" s="311">
        <v>16.8</v>
      </c>
      <c r="N26" s="313">
        <v>0.2</v>
      </c>
    </row>
    <row r="27" spans="1:14" ht="19.5" customHeight="1">
      <c r="A27" s="91" t="s">
        <v>25</v>
      </c>
      <c r="B27" s="314">
        <f aca="true" t="shared" si="7" ref="B27:G27">B57</f>
        <v>-8.453</v>
      </c>
      <c r="C27" s="314">
        <f t="shared" si="7"/>
        <v>-28.497</v>
      </c>
      <c r="D27" s="314">
        <f t="shared" si="7"/>
        <v>-14.261</v>
      </c>
      <c r="E27" s="314">
        <f t="shared" si="7"/>
        <v>-29.141</v>
      </c>
      <c r="F27" s="314">
        <f t="shared" si="7"/>
        <v>-24.583</v>
      </c>
      <c r="G27" s="314">
        <f t="shared" si="7"/>
        <v>-17.061</v>
      </c>
      <c r="H27" s="314">
        <f>H57</f>
        <v>-16.006</v>
      </c>
      <c r="I27" s="315">
        <f>I57</f>
        <v>-11.226</v>
      </c>
      <c r="J27" s="316">
        <f>J57</f>
        <v>2.04</v>
      </c>
      <c r="K27" s="315">
        <f>K57</f>
        <v>-3.693</v>
      </c>
      <c r="L27" s="569">
        <f>L57</f>
        <v>6.899</v>
      </c>
      <c r="M27" s="315">
        <v>-1.5</v>
      </c>
      <c r="N27" s="317">
        <v>-13.4</v>
      </c>
    </row>
    <row r="28" spans="1:14" s="87" customFormat="1" ht="19.5" customHeight="1">
      <c r="A28" s="92" t="s">
        <v>26</v>
      </c>
      <c r="B28" s="318">
        <f>SUM(B26:B27)-0.1</f>
        <v>68.296</v>
      </c>
      <c r="C28" s="318">
        <f aca="true" t="shared" si="8" ref="C28:K28">SUM(C26:C27)</f>
        <v>125.61299999999996</v>
      </c>
      <c r="D28" s="318">
        <f t="shared" si="8"/>
        <v>32.00200000000005</v>
      </c>
      <c r="E28" s="318">
        <f t="shared" si="8"/>
        <v>100.18100000000018</v>
      </c>
      <c r="F28" s="318">
        <f t="shared" si="8"/>
        <v>23.302000000000085</v>
      </c>
      <c r="G28" s="318">
        <f t="shared" si="8"/>
        <v>37.30700000000001</v>
      </c>
      <c r="H28" s="318">
        <f t="shared" si="8"/>
        <v>71.86900000000003</v>
      </c>
      <c r="I28" s="319">
        <f t="shared" si="8"/>
        <v>43.78900000000014</v>
      </c>
      <c r="J28" s="320">
        <f t="shared" si="8"/>
        <v>-8.10500000000005</v>
      </c>
      <c r="K28" s="319">
        <f t="shared" si="8"/>
        <v>1.1789999999999012</v>
      </c>
      <c r="L28" s="570">
        <f>SUM(L26:L27)</f>
        <v>-11.026000000000145</v>
      </c>
      <c r="M28" s="319">
        <v>15.3</v>
      </c>
      <c r="N28" s="321">
        <v>-13.2</v>
      </c>
    </row>
    <row r="29" spans="1:14" s="87" customFormat="1" ht="19.5" customHeight="1">
      <c r="A29" s="82" t="s">
        <v>27</v>
      </c>
      <c r="B29" s="322">
        <f aca="true" t="shared" si="9" ref="B29:F30">B61</f>
        <v>67.316</v>
      </c>
      <c r="C29" s="323">
        <f t="shared" si="9"/>
        <v>126.713</v>
      </c>
      <c r="D29" s="323">
        <f t="shared" si="9"/>
        <v>32.623</v>
      </c>
      <c r="E29" s="323">
        <f t="shared" si="9"/>
        <v>100.264</v>
      </c>
      <c r="F29" s="323">
        <f t="shared" si="9"/>
        <v>23.421</v>
      </c>
      <c r="G29" s="323">
        <f>G61</f>
        <v>38.33</v>
      </c>
      <c r="H29" s="323">
        <f>H61</f>
        <v>71.894</v>
      </c>
      <c r="I29" s="324">
        <f>I61</f>
        <v>42.171</v>
      </c>
      <c r="J29" s="325">
        <f>J61</f>
        <v>-9.035</v>
      </c>
      <c r="K29" s="324">
        <v>0.5</v>
      </c>
      <c r="L29" s="571">
        <v>-12.5</v>
      </c>
      <c r="M29" s="324">
        <v>12.7</v>
      </c>
      <c r="N29" s="326">
        <v>-16.6</v>
      </c>
    </row>
    <row r="30" spans="1:14" s="87" customFormat="1" ht="19.5" customHeight="1">
      <c r="A30" s="156" t="s">
        <v>28</v>
      </c>
      <c r="B30" s="322">
        <f>B62-0.1</f>
        <v>0.9800000000000001</v>
      </c>
      <c r="C30" s="322">
        <f t="shared" si="9"/>
        <v>-1.1</v>
      </c>
      <c r="D30" s="322">
        <f t="shared" si="9"/>
        <v>-0.621</v>
      </c>
      <c r="E30" s="322">
        <f t="shared" si="9"/>
        <v>-0.083</v>
      </c>
      <c r="F30" s="322">
        <f t="shared" si="9"/>
        <v>-0.119</v>
      </c>
      <c r="G30" s="322">
        <f>G62</f>
        <v>-1.023</v>
      </c>
      <c r="H30" s="322" t="s">
        <v>4</v>
      </c>
      <c r="I30" s="324">
        <f>I62</f>
        <v>1.618</v>
      </c>
      <c r="J30" s="325">
        <f>J62</f>
        <v>0.93</v>
      </c>
      <c r="K30" s="324">
        <v>0.7</v>
      </c>
      <c r="L30" s="571">
        <v>1.5</v>
      </c>
      <c r="M30" s="324">
        <v>2.6</v>
      </c>
      <c r="N30" s="326">
        <v>3.4</v>
      </c>
    </row>
    <row r="31" spans="1:14" ht="19.5" customHeight="1">
      <c r="A31" s="12" t="s">
        <v>29</v>
      </c>
      <c r="B31" s="438">
        <f>B18/B3</f>
        <v>0.0822106370375402</v>
      </c>
      <c r="C31" s="438">
        <f>C18/C3</f>
        <v>0.12544316875433603</v>
      </c>
      <c r="D31" s="438">
        <f>D18/D3</f>
        <v>0.0349304918495519</v>
      </c>
      <c r="E31" s="439">
        <f>E18/E3</f>
        <v>0.09455146216801864</v>
      </c>
      <c r="F31" s="438">
        <f>F18/F3</f>
        <v>0.034907292180296944</v>
      </c>
      <c r="G31" s="438">
        <f>G18/G3</f>
        <v>0.04765220555846313</v>
      </c>
      <c r="H31" s="438">
        <f>H18/H3</f>
        <v>0.0760247219142828</v>
      </c>
      <c r="I31" s="439">
        <f>I18/I3</f>
        <v>0.04202654726042555</v>
      </c>
      <c r="J31" s="440">
        <f>J18/J3</f>
        <v>-0.011492304503472767</v>
      </c>
      <c r="K31" s="439">
        <f>K18/K3</f>
        <v>0.006890771952695866</v>
      </c>
      <c r="L31" s="572">
        <f>L18/L3</f>
        <v>-0.016600145137880943</v>
      </c>
      <c r="M31" s="439">
        <v>0.016</v>
      </c>
      <c r="N31" s="458">
        <v>0.014</v>
      </c>
    </row>
    <row r="32" spans="1:14" ht="19.5" customHeight="1">
      <c r="A32" s="29" t="s">
        <v>0</v>
      </c>
      <c r="B32" s="105">
        <v>204.9</v>
      </c>
      <c r="C32" s="105">
        <v>245.8</v>
      </c>
      <c r="D32" s="105">
        <v>116</v>
      </c>
      <c r="E32" s="105">
        <v>198</v>
      </c>
      <c r="F32" s="105">
        <v>127.8</v>
      </c>
      <c r="G32" s="105">
        <v>133.7</v>
      </c>
      <c r="H32" s="105">
        <v>167.2</v>
      </c>
      <c r="I32" s="208">
        <v>144.7</v>
      </c>
      <c r="J32" s="241">
        <v>80.7</v>
      </c>
      <c r="K32" s="208">
        <v>103.5</v>
      </c>
      <c r="L32" s="573">
        <v>77.7</v>
      </c>
      <c r="M32" s="208">
        <v>120.7</v>
      </c>
      <c r="N32" s="162">
        <v>114.9</v>
      </c>
    </row>
    <row r="33" spans="1:14" s="87" customFormat="1" ht="19.5" customHeight="1">
      <c r="A33" s="12" t="s">
        <v>30</v>
      </c>
      <c r="B33" s="441">
        <f>B32/B3</f>
        <v>0.20467751554060737</v>
      </c>
      <c r="C33" s="441">
        <f>C32/C3</f>
        <v>0.204469037664561</v>
      </c>
      <c r="D33" s="441">
        <f>D32/D3</f>
        <v>0.10232164279161668</v>
      </c>
      <c r="E33" s="442">
        <f>E32/E3</f>
        <v>0.15562086042616535</v>
      </c>
      <c r="F33" s="441">
        <f>F32/F3</f>
        <v>0.10002582826551457</v>
      </c>
      <c r="G33" s="441">
        <f>G32/G3</f>
        <v>0.1204366707592915</v>
      </c>
      <c r="H33" s="441">
        <f>H32/H3</f>
        <v>0.1497212426863143</v>
      </c>
      <c r="I33" s="442">
        <f>I32/I3</f>
        <v>0.11720841470556548</v>
      </c>
      <c r="J33" s="443">
        <f>J32/J3</f>
        <v>0.07087726201224676</v>
      </c>
      <c r="K33" s="442">
        <f>K32/K3</f>
        <v>0.09637768879783964</v>
      </c>
      <c r="L33" s="574">
        <f>L32/L3</f>
        <v>0.07048258345428156</v>
      </c>
      <c r="M33" s="442">
        <v>0.101</v>
      </c>
      <c r="N33" s="444">
        <v>0.096</v>
      </c>
    </row>
    <row r="34" spans="1:14" s="87" customFormat="1" ht="19.5" customHeight="1">
      <c r="A34" s="29" t="s">
        <v>31</v>
      </c>
      <c r="B34" s="93">
        <f>B32-B14</f>
        <v>204.9</v>
      </c>
      <c r="C34" s="85">
        <f>C32-C14</f>
        <v>252.9</v>
      </c>
      <c r="D34" s="85">
        <f>D32-D14+0.4</f>
        <v>151.20000000000002</v>
      </c>
      <c r="E34" s="94">
        <f>E32-E14</f>
        <v>230.6</v>
      </c>
      <c r="F34" s="93">
        <f>F32-F14</f>
        <v>155</v>
      </c>
      <c r="G34" s="93">
        <f>G32-G14</f>
        <v>143.89999999999998</v>
      </c>
      <c r="H34" s="93">
        <f>H32-H14</f>
        <v>177.6</v>
      </c>
      <c r="I34" s="94">
        <v>154.4</v>
      </c>
      <c r="J34" s="242">
        <v>83.2</v>
      </c>
      <c r="K34" s="94">
        <v>104.9</v>
      </c>
      <c r="L34" s="575">
        <v>77.7</v>
      </c>
      <c r="M34" s="94">
        <v>120.7</v>
      </c>
      <c r="N34" s="197">
        <v>114.9</v>
      </c>
    </row>
    <row r="35" spans="1:14" ht="19.5" customHeight="1">
      <c r="A35" s="95" t="s">
        <v>32</v>
      </c>
      <c r="B35" s="445">
        <f>B34/B3</f>
        <v>0.20467751554060737</v>
      </c>
      <c r="C35" s="445">
        <f>C34/C3</f>
        <v>0.2103751815515357</v>
      </c>
      <c r="D35" s="445">
        <f>D34/D3</f>
        <v>0.13337096888010727</v>
      </c>
      <c r="E35" s="446">
        <f>E34/E3</f>
        <v>0.1812432849205744</v>
      </c>
      <c r="F35" s="445">
        <f>F34/F3</f>
        <v>0.12131458044722032</v>
      </c>
      <c r="G35" s="445">
        <f>G34/G3</f>
        <v>0.12962480869305942</v>
      </c>
      <c r="H35" s="445">
        <f>H34/H3</f>
        <v>0.1590340472553195</v>
      </c>
      <c r="I35" s="446">
        <f>I34/I3</f>
        <v>0.12506550954070014</v>
      </c>
      <c r="J35" s="447">
        <f>J34/J3</f>
        <v>0.0730729640572358</v>
      </c>
      <c r="K35" s="446">
        <f>K34/K3</f>
        <v>0.09768134835645777</v>
      </c>
      <c r="L35" s="576">
        <f>L34/L3</f>
        <v>0.07048258345428156</v>
      </c>
      <c r="M35" s="446">
        <v>0.101</v>
      </c>
      <c r="N35" s="448">
        <v>0.096</v>
      </c>
    </row>
    <row r="36" spans="1:14" ht="9.75" customHeight="1">
      <c r="A36" s="96"/>
      <c r="B36" s="97"/>
      <c r="C36" s="98"/>
      <c r="D36" s="98"/>
      <c r="E36" s="99"/>
      <c r="F36" s="100"/>
      <c r="G36" s="100"/>
      <c r="H36" s="100"/>
      <c r="I36" s="88"/>
      <c r="J36" s="243"/>
      <c r="K36" s="88"/>
      <c r="L36" s="577"/>
      <c r="M36" s="88"/>
      <c r="N36" s="163"/>
    </row>
    <row r="37" spans="2:14" ht="30" customHeight="1">
      <c r="B37" s="502"/>
      <c r="C37" s="502"/>
      <c r="D37" s="502"/>
      <c r="E37" s="502"/>
      <c r="F37" s="502"/>
      <c r="L37" s="578"/>
      <c r="N37" s="160"/>
    </row>
    <row r="38" spans="1:14" ht="18.75" customHeight="1">
      <c r="A38" s="449" t="s">
        <v>33</v>
      </c>
      <c r="B38" s="100"/>
      <c r="D38" s="101"/>
      <c r="L38" s="578"/>
      <c r="N38" s="160"/>
    </row>
    <row r="39" spans="1:14" ht="28.5" customHeight="1">
      <c r="A39" s="102"/>
      <c r="B39" s="100"/>
      <c r="D39" s="88"/>
      <c r="L39" s="578"/>
      <c r="N39" s="160"/>
    </row>
    <row r="40" spans="1:14" ht="28.5" customHeight="1">
      <c r="A40" s="71" t="s">
        <v>34</v>
      </c>
      <c r="B40" s="72"/>
      <c r="C40" s="72"/>
      <c r="D40" s="72"/>
      <c r="E40" s="72"/>
      <c r="F40" s="72"/>
      <c r="G40" s="72"/>
      <c r="H40" s="72"/>
      <c r="I40" s="209"/>
      <c r="J40" s="244"/>
      <c r="K40" s="209"/>
      <c r="L40" s="579"/>
      <c r="M40" s="209"/>
      <c r="N40" s="164"/>
    </row>
    <row r="41" spans="1:14" ht="28.5" customHeight="1">
      <c r="A41" s="114" t="s">
        <v>7</v>
      </c>
      <c r="B41" s="73">
        <v>2004</v>
      </c>
      <c r="C41" s="73">
        <v>2005</v>
      </c>
      <c r="D41" s="73">
        <v>2006</v>
      </c>
      <c r="E41" s="73">
        <v>2007</v>
      </c>
      <c r="F41" s="74">
        <v>2008</v>
      </c>
      <c r="G41" s="74">
        <v>2009</v>
      </c>
      <c r="H41" s="157">
        <v>2010</v>
      </c>
      <c r="I41" s="210">
        <v>2011</v>
      </c>
      <c r="J41" s="245">
        <v>2012</v>
      </c>
      <c r="K41" s="210">
        <v>2013</v>
      </c>
      <c r="L41" s="580">
        <v>2014</v>
      </c>
      <c r="M41" s="210">
        <v>2015</v>
      </c>
      <c r="N41" s="165">
        <v>2016</v>
      </c>
    </row>
    <row r="42" spans="1:14" ht="24" customHeight="1">
      <c r="A42" s="12" t="s">
        <v>35</v>
      </c>
      <c r="B42" s="322">
        <v>1001.087</v>
      </c>
      <c r="C42" s="279">
        <v>1202.138</v>
      </c>
      <c r="D42" s="279">
        <v>1133.68</v>
      </c>
      <c r="E42" s="279">
        <v>1272.323</v>
      </c>
      <c r="F42" s="280">
        <v>1277.67</v>
      </c>
      <c r="G42" s="280">
        <v>1110.127</v>
      </c>
      <c r="H42" s="280">
        <v>1116.742</v>
      </c>
      <c r="I42" s="281">
        <v>1234.553</v>
      </c>
      <c r="J42" s="282">
        <v>1138.588</v>
      </c>
      <c r="K42" s="281">
        <v>1073.935</v>
      </c>
      <c r="L42" s="562">
        <v>1102.417</v>
      </c>
      <c r="M42" s="282">
        <v>1189.34</v>
      </c>
      <c r="N42" s="283">
        <v>1198.432</v>
      </c>
    </row>
    <row r="43" spans="1:14" ht="24" customHeight="1">
      <c r="A43" s="12" t="s">
        <v>36</v>
      </c>
      <c r="B43" s="324">
        <v>-598.342</v>
      </c>
      <c r="C43" s="322">
        <v>-677.372</v>
      </c>
      <c r="D43" s="322">
        <v>-668.517</v>
      </c>
      <c r="E43" s="322">
        <v>-722.579</v>
      </c>
      <c r="F43" s="329">
        <v>-694.889</v>
      </c>
      <c r="G43" s="329">
        <v>-664.81</v>
      </c>
      <c r="H43" s="329">
        <v>-655.824</v>
      </c>
      <c r="I43" s="330">
        <v>-790.794</v>
      </c>
      <c r="J43" s="331">
        <v>-792.745</v>
      </c>
      <c r="K43" s="330">
        <v>-752.494</v>
      </c>
      <c r="L43" s="581">
        <v>-760.363</v>
      </c>
      <c r="M43" s="330">
        <v>-820.1</v>
      </c>
      <c r="N43" s="332">
        <v>-849.236</v>
      </c>
    </row>
    <row r="44" spans="1:14" ht="24" customHeight="1">
      <c r="A44" s="29" t="s">
        <v>37</v>
      </c>
      <c r="B44" s="333">
        <f aca="true" t="shared" si="10" ref="B44:K44">SUM(B42:B43)</f>
        <v>402.745</v>
      </c>
      <c r="C44" s="298">
        <f t="shared" si="10"/>
        <v>524.766</v>
      </c>
      <c r="D44" s="298">
        <f t="shared" si="10"/>
        <v>465.163</v>
      </c>
      <c r="E44" s="298">
        <f t="shared" si="10"/>
        <v>549.7440000000001</v>
      </c>
      <c r="F44" s="334">
        <f t="shared" si="10"/>
        <v>582.7810000000001</v>
      </c>
      <c r="G44" s="334">
        <f t="shared" si="10"/>
        <v>445.317</v>
      </c>
      <c r="H44" s="334">
        <f t="shared" si="10"/>
        <v>460.918</v>
      </c>
      <c r="I44" s="335">
        <f t="shared" si="10"/>
        <v>443.7590000000001</v>
      </c>
      <c r="J44" s="336">
        <f t="shared" si="10"/>
        <v>345.84299999999996</v>
      </c>
      <c r="K44" s="335">
        <f t="shared" si="10"/>
        <v>321.4409999999999</v>
      </c>
      <c r="L44" s="582">
        <f>SUM(L42:L43)</f>
        <v>342.05399999999986</v>
      </c>
      <c r="M44" s="335">
        <v>369.2</v>
      </c>
      <c r="N44" s="337">
        <v>349.196</v>
      </c>
    </row>
    <row r="45" spans="1:14" ht="24" customHeight="1">
      <c r="A45" s="12"/>
      <c r="B45" s="338"/>
      <c r="C45" s="279"/>
      <c r="D45" s="279"/>
      <c r="E45" s="339"/>
      <c r="F45" s="339"/>
      <c r="G45" s="339"/>
      <c r="H45" s="339"/>
      <c r="I45" s="340"/>
      <c r="J45" s="341"/>
      <c r="K45" s="340"/>
      <c r="L45" s="583"/>
      <c r="M45" s="341"/>
      <c r="N45" s="342"/>
    </row>
    <row r="46" spans="1:14" ht="24" customHeight="1">
      <c r="A46" s="12" t="s">
        <v>38</v>
      </c>
      <c r="B46" s="324">
        <v>-183.93</v>
      </c>
      <c r="C46" s="279">
        <v>-250.325</v>
      </c>
      <c r="D46" s="279">
        <v>-298.542</v>
      </c>
      <c r="E46" s="279">
        <v>-318.835</v>
      </c>
      <c r="F46" s="280">
        <v>-350.794</v>
      </c>
      <c r="G46" s="280">
        <v>-273.656</v>
      </c>
      <c r="H46" s="280">
        <v>-252.427</v>
      </c>
      <c r="I46" s="281">
        <v>-254.612</v>
      </c>
      <c r="J46" s="282">
        <v>-221.794</v>
      </c>
      <c r="K46" s="281">
        <v>-199.639</v>
      </c>
      <c r="L46" s="562">
        <v>-221.953</v>
      </c>
      <c r="M46" s="281">
        <v>-235.5</v>
      </c>
      <c r="N46" s="283">
        <v>-226.123</v>
      </c>
    </row>
    <row r="47" spans="1:14" ht="24" customHeight="1">
      <c r="A47" s="12" t="s">
        <v>39</v>
      </c>
      <c r="B47" s="338">
        <v>-108.437</v>
      </c>
      <c r="C47" s="279">
        <v>-120.062</v>
      </c>
      <c r="D47" s="279">
        <v>-120.154</v>
      </c>
      <c r="E47" s="279">
        <v>-109.721</v>
      </c>
      <c r="F47" s="280">
        <v>-140.369</v>
      </c>
      <c r="G47" s="280">
        <v>-102.35</v>
      </c>
      <c r="H47" s="280">
        <v>-112.32</v>
      </c>
      <c r="I47" s="281">
        <v>-119.216</v>
      </c>
      <c r="J47" s="282">
        <v>-115.432</v>
      </c>
      <c r="K47" s="281">
        <v>-114.408</v>
      </c>
      <c r="L47" s="562">
        <v>-120.126</v>
      </c>
      <c r="M47" s="282">
        <v>-120.619</v>
      </c>
      <c r="N47" s="283">
        <v>-125.186</v>
      </c>
    </row>
    <row r="48" spans="1:14" ht="24" customHeight="1">
      <c r="A48" s="12" t="s">
        <v>40</v>
      </c>
      <c r="B48" s="324">
        <v>18.392</v>
      </c>
      <c r="C48" s="279">
        <v>24.236</v>
      </c>
      <c r="D48" s="279">
        <v>19.228</v>
      </c>
      <c r="E48" s="279">
        <v>17.835</v>
      </c>
      <c r="F48" s="280">
        <v>15.899</v>
      </c>
      <c r="G48" s="280">
        <v>16.125</v>
      </c>
      <c r="H48" s="280">
        <v>25.334</v>
      </c>
      <c r="I48" s="281">
        <v>18.902</v>
      </c>
      <c r="J48" s="282">
        <v>23.231</v>
      </c>
      <c r="K48" s="281">
        <v>24.657</v>
      </c>
      <c r="L48" s="562">
        <v>13.239</v>
      </c>
      <c r="M48" s="282">
        <v>19.917</v>
      </c>
      <c r="N48" s="283">
        <v>29.841</v>
      </c>
    </row>
    <row r="49" spans="1:14" ht="24" customHeight="1">
      <c r="A49" s="12" t="s">
        <v>41</v>
      </c>
      <c r="B49" s="324">
        <v>-46.485</v>
      </c>
      <c r="C49" s="322">
        <v>-27.809</v>
      </c>
      <c r="D49" s="322">
        <v>-26.055</v>
      </c>
      <c r="E49" s="322">
        <v>-18.75</v>
      </c>
      <c r="F49" s="329">
        <v>-62.907</v>
      </c>
      <c r="G49" s="329">
        <v>-32.571</v>
      </c>
      <c r="H49" s="329">
        <v>-36.617</v>
      </c>
      <c r="I49" s="330">
        <v>-36.949</v>
      </c>
      <c r="J49" s="331">
        <v>-44.933</v>
      </c>
      <c r="K49" s="330">
        <v>-24.67</v>
      </c>
      <c r="L49" s="581">
        <v>-31.511</v>
      </c>
      <c r="M49" s="331">
        <v>-14.227</v>
      </c>
      <c r="N49" s="332">
        <v>-11.046</v>
      </c>
    </row>
    <row r="50" spans="1:14" ht="24" customHeight="1">
      <c r="A50" s="29" t="s">
        <v>42</v>
      </c>
      <c r="B50" s="333">
        <f aca="true" t="shared" si="11" ref="B50:K50">SUM(B44:B49)</f>
        <v>82.28500000000001</v>
      </c>
      <c r="C50" s="298">
        <f t="shared" si="11"/>
        <v>150.80599999999995</v>
      </c>
      <c r="D50" s="298">
        <f t="shared" si="11"/>
        <v>39.64000000000005</v>
      </c>
      <c r="E50" s="298">
        <f t="shared" si="11"/>
        <v>120.27300000000017</v>
      </c>
      <c r="F50" s="334">
        <f t="shared" si="11"/>
        <v>44.610000000000085</v>
      </c>
      <c r="G50" s="334">
        <f t="shared" si="11"/>
        <v>52.86500000000001</v>
      </c>
      <c r="H50" s="334">
        <f t="shared" si="11"/>
        <v>84.88800000000003</v>
      </c>
      <c r="I50" s="335">
        <f t="shared" si="11"/>
        <v>51.88400000000014</v>
      </c>
      <c r="J50" s="336">
        <f t="shared" si="11"/>
        <v>-13.08500000000005</v>
      </c>
      <c r="K50" s="335">
        <f t="shared" si="11"/>
        <v>7.380999999999901</v>
      </c>
      <c r="L50" s="582">
        <f>SUM(L44:L49)</f>
        <v>-18.297000000000146</v>
      </c>
      <c r="M50" s="336">
        <v>18.73199999999989</v>
      </c>
      <c r="N50" s="337">
        <v>16.682</v>
      </c>
    </row>
    <row r="51" spans="1:14" ht="24" customHeight="1">
      <c r="A51" s="12"/>
      <c r="B51" s="324"/>
      <c r="C51" s="279"/>
      <c r="D51" s="279"/>
      <c r="E51" s="339"/>
      <c r="F51" s="339"/>
      <c r="G51" s="339"/>
      <c r="H51" s="339"/>
      <c r="I51" s="340"/>
      <c r="J51" s="341"/>
      <c r="K51" s="340"/>
      <c r="L51" s="583"/>
      <c r="M51" s="341"/>
      <c r="N51" s="342"/>
    </row>
    <row r="52" spans="1:14" ht="24" customHeight="1">
      <c r="A52" s="12" t="s">
        <v>43</v>
      </c>
      <c r="B52" s="324">
        <v>14.583</v>
      </c>
      <c r="C52" s="279">
        <v>17.904</v>
      </c>
      <c r="D52" s="279">
        <v>14.306</v>
      </c>
      <c r="E52" s="279">
        <v>17.077</v>
      </c>
      <c r="F52" s="280">
        <v>21.138</v>
      </c>
      <c r="G52" s="280">
        <v>12.173</v>
      </c>
      <c r="H52" s="280">
        <v>14.114</v>
      </c>
      <c r="I52" s="281">
        <v>19.686</v>
      </c>
      <c r="J52" s="282">
        <v>17.212</v>
      </c>
      <c r="K52" s="281">
        <v>8.91</v>
      </c>
      <c r="L52" s="562">
        <v>10.731</v>
      </c>
      <c r="M52" s="282">
        <v>4.109</v>
      </c>
      <c r="N52" s="283">
        <v>3.653</v>
      </c>
    </row>
    <row r="53" spans="1:14" ht="24" customHeight="1">
      <c r="A53" s="12" t="s">
        <v>44</v>
      </c>
      <c r="B53" s="324">
        <v>-18.602</v>
      </c>
      <c r="C53" s="279">
        <v>-14.838</v>
      </c>
      <c r="D53" s="279">
        <v>-7.742</v>
      </c>
      <c r="E53" s="279">
        <v>-8.034</v>
      </c>
      <c r="F53" s="280">
        <v>-16.23</v>
      </c>
      <c r="G53" s="280">
        <v>-9.658</v>
      </c>
      <c r="H53" s="280">
        <v>-10.147</v>
      </c>
      <c r="I53" s="281">
        <v>-16.566</v>
      </c>
      <c r="J53" s="282">
        <v>-13.94</v>
      </c>
      <c r="K53" s="281">
        <v>-11.196</v>
      </c>
      <c r="L53" s="562">
        <v>-7.472</v>
      </c>
      <c r="M53" s="282">
        <v>-5.164</v>
      </c>
      <c r="N53" s="283">
        <v>-18.671</v>
      </c>
    </row>
    <row r="54" spans="1:14" ht="24" customHeight="1">
      <c r="A54" s="12" t="s">
        <v>23</v>
      </c>
      <c r="B54" s="322">
        <v>-1.417</v>
      </c>
      <c r="C54" s="279">
        <v>0.238</v>
      </c>
      <c r="D54" s="279">
        <v>0.059</v>
      </c>
      <c r="E54" s="322">
        <v>0.006</v>
      </c>
      <c r="F54" s="329">
        <v>-1.633</v>
      </c>
      <c r="G54" s="330">
        <v>-1.012</v>
      </c>
      <c r="H54" s="330">
        <v>-0.98</v>
      </c>
      <c r="I54" s="330">
        <v>0.011</v>
      </c>
      <c r="J54" s="331">
        <v>-0.332</v>
      </c>
      <c r="K54" s="330">
        <v>-0.223</v>
      </c>
      <c r="L54" s="581">
        <v>-2.887</v>
      </c>
      <c r="M54" s="331">
        <v>-0.872</v>
      </c>
      <c r="N54" s="332">
        <v>-1.469</v>
      </c>
    </row>
    <row r="55" spans="1:14" ht="24" customHeight="1">
      <c r="A55" s="55" t="s">
        <v>45</v>
      </c>
      <c r="B55" s="298">
        <f aca="true" t="shared" si="12" ref="B55:K55">SUM(B50:B54)</f>
        <v>76.849</v>
      </c>
      <c r="C55" s="298">
        <f t="shared" si="12"/>
        <v>154.10999999999996</v>
      </c>
      <c r="D55" s="298">
        <f t="shared" si="12"/>
        <v>46.26300000000005</v>
      </c>
      <c r="E55" s="298">
        <f t="shared" si="12"/>
        <v>129.32200000000017</v>
      </c>
      <c r="F55" s="334">
        <f t="shared" si="12"/>
        <v>47.88500000000008</v>
      </c>
      <c r="G55" s="334">
        <f t="shared" si="12"/>
        <v>54.36800000000001</v>
      </c>
      <c r="H55" s="334">
        <f t="shared" si="12"/>
        <v>87.87500000000003</v>
      </c>
      <c r="I55" s="335">
        <f t="shared" si="12"/>
        <v>55.015000000000136</v>
      </c>
      <c r="J55" s="336">
        <f t="shared" si="12"/>
        <v>-10.145000000000051</v>
      </c>
      <c r="K55" s="335">
        <f t="shared" si="12"/>
        <v>4.871999999999901</v>
      </c>
      <c r="L55" s="582">
        <f>SUM(L50:L54)</f>
        <v>-17.925000000000146</v>
      </c>
      <c r="M55" s="336">
        <v>16.804999999999886</v>
      </c>
      <c r="N55" s="337">
        <v>0.195</v>
      </c>
    </row>
    <row r="56" spans="1:14" ht="24" customHeight="1">
      <c r="A56" s="12"/>
      <c r="B56" s="324"/>
      <c r="C56" s="279"/>
      <c r="D56" s="279"/>
      <c r="E56" s="339"/>
      <c r="F56" s="339"/>
      <c r="G56" s="339"/>
      <c r="H56" s="339"/>
      <c r="I56" s="340"/>
      <c r="J56" s="341"/>
      <c r="K56" s="340"/>
      <c r="L56" s="583"/>
      <c r="M56" s="341"/>
      <c r="N56" s="342"/>
    </row>
    <row r="57" spans="1:14" ht="24" customHeight="1">
      <c r="A57" s="12" t="s">
        <v>46</v>
      </c>
      <c r="B57" s="324">
        <v>-8.453</v>
      </c>
      <c r="C57" s="322">
        <v>-28.497</v>
      </c>
      <c r="D57" s="322">
        <v>-14.261</v>
      </c>
      <c r="E57" s="279">
        <v>-29.141</v>
      </c>
      <c r="F57" s="280">
        <v>-24.583</v>
      </c>
      <c r="G57" s="280">
        <v>-17.061</v>
      </c>
      <c r="H57" s="280">
        <v>-16.006</v>
      </c>
      <c r="I57" s="281">
        <v>-11.226</v>
      </c>
      <c r="J57" s="282">
        <v>2.04</v>
      </c>
      <c r="K57" s="281">
        <v>-3.693</v>
      </c>
      <c r="L57" s="562">
        <v>6.899</v>
      </c>
      <c r="M57" s="282">
        <v>-1.486</v>
      </c>
      <c r="N57" s="283">
        <v>-13.379</v>
      </c>
    </row>
    <row r="58" spans="1:14" ht="24" customHeight="1" thickBot="1">
      <c r="A58" s="29" t="s">
        <v>47</v>
      </c>
      <c r="B58" s="343">
        <f aca="true" t="shared" si="13" ref="B58:K58">SUM(B55:B57)</f>
        <v>68.396</v>
      </c>
      <c r="C58" s="344">
        <f t="shared" si="13"/>
        <v>125.61299999999996</v>
      </c>
      <c r="D58" s="344">
        <f t="shared" si="13"/>
        <v>32.00200000000005</v>
      </c>
      <c r="E58" s="344">
        <f t="shared" si="13"/>
        <v>100.18100000000018</v>
      </c>
      <c r="F58" s="345">
        <f t="shared" si="13"/>
        <v>23.302000000000085</v>
      </c>
      <c r="G58" s="345">
        <f t="shared" si="13"/>
        <v>37.30700000000001</v>
      </c>
      <c r="H58" s="345">
        <f t="shared" si="13"/>
        <v>71.86900000000003</v>
      </c>
      <c r="I58" s="346">
        <f t="shared" si="13"/>
        <v>43.78900000000014</v>
      </c>
      <c r="J58" s="347">
        <f t="shared" si="13"/>
        <v>-8.10500000000005</v>
      </c>
      <c r="K58" s="346">
        <f t="shared" si="13"/>
        <v>1.1789999999999012</v>
      </c>
      <c r="L58" s="584">
        <f>SUM(L55:L57)</f>
        <v>-11.026000000000145</v>
      </c>
      <c r="M58" s="347">
        <v>15.318999999999885</v>
      </c>
      <c r="N58" s="348">
        <v>-13.184</v>
      </c>
    </row>
    <row r="59" spans="1:14" ht="24" customHeight="1">
      <c r="A59" s="12"/>
      <c r="B59" s="338"/>
      <c r="C59" s="279"/>
      <c r="D59" s="279"/>
      <c r="E59" s="339"/>
      <c r="F59" s="339"/>
      <c r="G59" s="339"/>
      <c r="H59" s="339"/>
      <c r="I59" s="340"/>
      <c r="J59" s="341"/>
      <c r="K59" s="340"/>
      <c r="L59" s="583"/>
      <c r="M59" s="341"/>
      <c r="N59" s="342"/>
    </row>
    <row r="60" spans="1:14" ht="24" customHeight="1">
      <c r="A60" s="29" t="s">
        <v>48</v>
      </c>
      <c r="B60" s="349"/>
      <c r="C60" s="279"/>
      <c r="D60" s="279"/>
      <c r="E60" s="339"/>
      <c r="F60" s="280"/>
      <c r="G60" s="280"/>
      <c r="H60" s="280"/>
      <c r="I60" s="281"/>
      <c r="J60" s="282"/>
      <c r="K60" s="281"/>
      <c r="L60" s="562"/>
      <c r="M60" s="282"/>
      <c r="N60" s="283"/>
    </row>
    <row r="61" spans="1:14" ht="24" customHeight="1">
      <c r="A61" s="12" t="s">
        <v>49</v>
      </c>
      <c r="B61" s="338">
        <v>67.316</v>
      </c>
      <c r="C61" s="279">
        <v>126.713</v>
      </c>
      <c r="D61" s="279">
        <v>32.623</v>
      </c>
      <c r="E61" s="279">
        <v>100.264</v>
      </c>
      <c r="F61" s="280">
        <v>23.421</v>
      </c>
      <c r="G61" s="280">
        <v>38.33</v>
      </c>
      <c r="H61" s="280">
        <v>71.894</v>
      </c>
      <c r="I61" s="281">
        <v>42.171</v>
      </c>
      <c r="J61" s="282">
        <v>-9.035</v>
      </c>
      <c r="K61" s="281">
        <v>0.46</v>
      </c>
      <c r="L61" s="562">
        <v>-12.574</v>
      </c>
      <c r="M61" s="282">
        <v>12.709</v>
      </c>
      <c r="N61" s="283">
        <v>-16.637</v>
      </c>
    </row>
    <row r="62" spans="1:14" ht="24" customHeight="1">
      <c r="A62" s="158" t="s">
        <v>50</v>
      </c>
      <c r="B62" s="350">
        <v>1.08</v>
      </c>
      <c r="C62" s="322">
        <v>-1.1</v>
      </c>
      <c r="D62" s="322">
        <v>-0.621</v>
      </c>
      <c r="E62" s="279">
        <v>-0.083</v>
      </c>
      <c r="F62" s="280">
        <v>-0.119</v>
      </c>
      <c r="G62" s="280">
        <v>-1.023</v>
      </c>
      <c r="H62" s="280">
        <v>-0.025</v>
      </c>
      <c r="I62" s="281">
        <v>1.618</v>
      </c>
      <c r="J62" s="282">
        <v>0.93</v>
      </c>
      <c r="K62" s="281">
        <v>0.719</v>
      </c>
      <c r="L62" s="562">
        <v>1.548</v>
      </c>
      <c r="M62" s="282">
        <v>2.61</v>
      </c>
      <c r="N62" s="589">
        <v>3.453</v>
      </c>
    </row>
    <row r="63" spans="1:14" ht="24" customHeight="1" thickBot="1">
      <c r="A63" s="12"/>
      <c r="B63" s="351">
        <f aca="true" t="shared" si="14" ref="B63:K63">SUM(B61:B62)</f>
        <v>68.396</v>
      </c>
      <c r="C63" s="352">
        <f t="shared" si="14"/>
        <v>125.613</v>
      </c>
      <c r="D63" s="352">
        <f t="shared" si="14"/>
        <v>32.001999999999995</v>
      </c>
      <c r="E63" s="352">
        <f t="shared" si="14"/>
        <v>100.181</v>
      </c>
      <c r="F63" s="353">
        <f t="shared" si="14"/>
        <v>23.302</v>
      </c>
      <c r="G63" s="353">
        <f t="shared" si="14"/>
        <v>37.306999999999995</v>
      </c>
      <c r="H63" s="353">
        <f t="shared" si="14"/>
        <v>71.869</v>
      </c>
      <c r="I63" s="354">
        <f t="shared" si="14"/>
        <v>43.789</v>
      </c>
      <c r="J63" s="355">
        <f t="shared" si="14"/>
        <v>-8.105</v>
      </c>
      <c r="K63" s="354">
        <f t="shared" si="14"/>
        <v>1.179</v>
      </c>
      <c r="L63" s="585">
        <f>SUM(L61:L62)</f>
        <v>-11.026</v>
      </c>
      <c r="M63" s="355">
        <v>15.318999999999999</v>
      </c>
      <c r="N63" s="356">
        <v>-13.184</v>
      </c>
    </row>
    <row r="64" spans="1:14" ht="24" customHeight="1">
      <c r="A64" s="12"/>
      <c r="B64" s="322"/>
      <c r="C64" s="314"/>
      <c r="D64" s="314"/>
      <c r="E64" s="357"/>
      <c r="F64" s="357"/>
      <c r="G64" s="357"/>
      <c r="H64" s="357"/>
      <c r="I64" s="358"/>
      <c r="J64" s="359"/>
      <c r="K64" s="358"/>
      <c r="L64" s="586"/>
      <c r="M64" s="359"/>
      <c r="N64" s="360"/>
    </row>
    <row r="65" spans="1:14" ht="24" customHeight="1" thickBot="1">
      <c r="A65" s="29" t="s">
        <v>51</v>
      </c>
      <c r="B65" s="364">
        <v>1.19</v>
      </c>
      <c r="C65" s="365">
        <v>2.25</v>
      </c>
      <c r="D65" s="365">
        <v>0.59</v>
      </c>
      <c r="E65" s="365">
        <v>1.82</v>
      </c>
      <c r="F65" s="366">
        <v>0.43</v>
      </c>
      <c r="G65" s="366">
        <v>0.75</v>
      </c>
      <c r="H65" s="366">
        <v>1.41</v>
      </c>
      <c r="I65" s="363">
        <v>0.83</v>
      </c>
      <c r="J65" s="362">
        <v>-0.18</v>
      </c>
      <c r="K65" s="363">
        <v>0.01</v>
      </c>
      <c r="L65" s="587">
        <v>-0.25</v>
      </c>
      <c r="M65" s="362">
        <v>0.27</v>
      </c>
      <c r="N65" s="361">
        <v>-0.35</v>
      </c>
    </row>
    <row r="66" spans="1:14" ht="22.5" customHeight="1">
      <c r="A66" s="12"/>
      <c r="B66" s="53"/>
      <c r="C66" s="53"/>
      <c r="D66" s="53"/>
      <c r="E66" s="53"/>
      <c r="F66" s="54"/>
      <c r="G66" s="54"/>
      <c r="H66" s="54"/>
      <c r="I66" s="195"/>
      <c r="J66" s="246"/>
      <c r="K66" s="195"/>
      <c r="L66" s="195"/>
      <c r="M66" s="195"/>
      <c r="N66" s="195"/>
    </row>
    <row r="67" spans="1:14" ht="22.5" customHeight="1">
      <c r="A67" s="12"/>
      <c r="B67" s="53"/>
      <c r="C67" s="53"/>
      <c r="D67" s="53"/>
      <c r="E67" s="53"/>
      <c r="F67" s="54"/>
      <c r="G67" s="54"/>
      <c r="H67" s="54"/>
      <c r="I67" s="195"/>
      <c r="J67" s="246"/>
      <c r="K67" s="195"/>
      <c r="L67" s="195"/>
      <c r="M67" s="195"/>
      <c r="N67" s="195"/>
    </row>
    <row r="68" spans="2:7" ht="42.75" customHeight="1">
      <c r="B68" s="503"/>
      <c r="C68" s="503"/>
      <c r="D68" s="503"/>
      <c r="E68" s="503"/>
      <c r="F68" s="503"/>
      <c r="G68" s="504"/>
    </row>
    <row r="69" spans="1:14" ht="28.5" customHeight="1">
      <c r="A69" s="12"/>
      <c r="B69" s="59"/>
      <c r="C69" s="59"/>
      <c r="D69" s="59"/>
      <c r="E69" s="59"/>
      <c r="F69" s="60"/>
      <c r="G69" s="60"/>
      <c r="H69" s="60"/>
      <c r="I69" s="196"/>
      <c r="J69" s="247"/>
      <c r="K69" s="196"/>
      <c r="L69" s="196"/>
      <c r="M69" s="196"/>
      <c r="N69" s="196"/>
    </row>
  </sheetData>
  <sheetProtection/>
  <mergeCells count="2">
    <mergeCell ref="B37:F37"/>
    <mergeCell ref="B68:G68"/>
  </mergeCells>
  <printOptions/>
  <pageMargins left="0.27" right="0.27" top="0.43" bottom="0.35" header="0.25" footer="0.22"/>
  <pageSetup fitToHeight="1" fitToWidth="1" horizontalDpi="600" verticalDpi="600" orientation="portrait" paperSize="9" scale="52" r:id="rId3"/>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N65"/>
  <sheetViews>
    <sheetView showGridLines="0" zoomScalePageLayoutView="0" workbookViewId="0" topLeftCell="A1">
      <pane ySplit="2" topLeftCell="A52" activePane="bottomLeft" state="frozen"/>
      <selection pane="topLeft" activeCell="A1" sqref="A1"/>
      <selection pane="bottomLeft" activeCell="N59" sqref="N59"/>
    </sheetView>
  </sheetViews>
  <sheetFormatPr defaultColWidth="9.140625" defaultRowHeight="12.75" outlineLevelCol="1"/>
  <cols>
    <col min="1" max="1" width="38.8515625" style="1" customWidth="1"/>
    <col min="2" max="8" width="13.57421875" style="1" hidden="1" customWidth="1" outlineLevel="1"/>
    <col min="9" max="9" width="13.57421875" style="191" customWidth="1" collapsed="1"/>
    <col min="10" max="10" width="13.57421875" style="256" customWidth="1"/>
    <col min="11" max="14" width="12.7109375" style="191" customWidth="1"/>
    <col min="15" max="16384" width="9.140625" style="1" customWidth="1"/>
  </cols>
  <sheetData>
    <row r="1" spans="1:14" s="13" customFormat="1" ht="28.5" customHeight="1">
      <c r="A1" s="26" t="s">
        <v>52</v>
      </c>
      <c r="I1" s="193"/>
      <c r="J1" s="248"/>
      <c r="K1" s="193"/>
      <c r="L1" s="193"/>
      <c r="M1" s="193"/>
      <c r="N1" s="193"/>
    </row>
    <row r="2" spans="1:14" s="13" customFormat="1" ht="28.5" customHeight="1">
      <c r="A2" s="107" t="s">
        <v>7</v>
      </c>
      <c r="B2" s="450" t="s">
        <v>88</v>
      </c>
      <c r="C2" s="450" t="s">
        <v>89</v>
      </c>
      <c r="D2" s="450" t="s">
        <v>90</v>
      </c>
      <c r="E2" s="450" t="s">
        <v>91</v>
      </c>
      <c r="F2" s="450" t="s">
        <v>92</v>
      </c>
      <c r="G2" s="450" t="s">
        <v>93</v>
      </c>
      <c r="H2" s="450" t="s">
        <v>94</v>
      </c>
      <c r="I2" s="451" t="s">
        <v>95</v>
      </c>
      <c r="J2" s="451" t="s">
        <v>96</v>
      </c>
      <c r="K2" s="451" t="s">
        <v>97</v>
      </c>
      <c r="L2" s="535" t="s">
        <v>220</v>
      </c>
      <c r="M2" s="451" t="s">
        <v>228</v>
      </c>
      <c r="N2" s="452" t="s">
        <v>234</v>
      </c>
    </row>
    <row r="3" spans="1:14" ht="19.5" customHeight="1">
      <c r="A3" s="62" t="s">
        <v>53</v>
      </c>
      <c r="B3" s="48"/>
      <c r="C3" s="48"/>
      <c r="D3" s="48"/>
      <c r="E3" s="49"/>
      <c r="F3" s="40"/>
      <c r="G3" s="40"/>
      <c r="H3" s="40"/>
      <c r="I3" s="211"/>
      <c r="J3" s="249"/>
      <c r="K3" s="211"/>
      <c r="L3" s="536"/>
      <c r="M3" s="211"/>
      <c r="N3" s="167"/>
    </row>
    <row r="4" spans="1:14" ht="19.5" customHeight="1">
      <c r="A4" s="24" t="s">
        <v>54</v>
      </c>
      <c r="B4" s="50"/>
      <c r="C4" s="50"/>
      <c r="D4" s="51"/>
      <c r="E4" s="52"/>
      <c r="F4" s="40"/>
      <c r="G4" s="40"/>
      <c r="H4" s="40"/>
      <c r="I4" s="211"/>
      <c r="J4" s="249"/>
      <c r="K4" s="211"/>
      <c r="L4" s="536"/>
      <c r="M4" s="211"/>
      <c r="N4" s="167"/>
    </row>
    <row r="5" spans="1:14" ht="19.5" customHeight="1">
      <c r="A5" s="20" t="s">
        <v>55</v>
      </c>
      <c r="B5" s="118">
        <v>253.408</v>
      </c>
      <c r="C5" s="118">
        <v>273.404</v>
      </c>
      <c r="D5" s="119">
        <v>284.165</v>
      </c>
      <c r="E5" s="119">
        <v>289.871</v>
      </c>
      <c r="F5" s="120">
        <v>396.986</v>
      </c>
      <c r="G5" s="120">
        <v>394.166</v>
      </c>
      <c r="H5" s="120">
        <v>427.337</v>
      </c>
      <c r="I5" s="212">
        <v>419.236</v>
      </c>
      <c r="J5" s="250">
        <v>422.061</v>
      </c>
      <c r="K5" s="212">
        <v>417.216</v>
      </c>
      <c r="L5" s="537">
        <v>399.656</v>
      </c>
      <c r="M5" s="212">
        <v>448.064</v>
      </c>
      <c r="N5" s="174">
        <v>462.781</v>
      </c>
    </row>
    <row r="6" spans="1:14" ht="19.5" customHeight="1">
      <c r="A6" s="20" t="s">
        <v>56</v>
      </c>
      <c r="B6" s="121">
        <v>742.632</v>
      </c>
      <c r="C6" s="121">
        <v>680.144</v>
      </c>
      <c r="D6" s="119">
        <v>644.637</v>
      </c>
      <c r="E6" s="119">
        <v>616.036</v>
      </c>
      <c r="F6" s="120">
        <v>650.692</v>
      </c>
      <c r="G6" s="120">
        <v>613.083</v>
      </c>
      <c r="H6" s="120">
        <v>763.047</v>
      </c>
      <c r="I6" s="212">
        <v>760.157</v>
      </c>
      <c r="J6" s="250">
        <v>765.665</v>
      </c>
      <c r="K6" s="212">
        <v>724.636</v>
      </c>
      <c r="L6" s="537">
        <v>686.411</v>
      </c>
      <c r="M6" s="212">
        <v>669.689</v>
      </c>
      <c r="N6" s="174">
        <v>627.51</v>
      </c>
    </row>
    <row r="7" spans="1:14" ht="19.5" customHeight="1">
      <c r="A7" s="20" t="s">
        <v>235</v>
      </c>
      <c r="B7" s="118">
        <v>20.696</v>
      </c>
      <c r="C7" s="118">
        <v>8.63</v>
      </c>
      <c r="D7" s="119">
        <v>7.47</v>
      </c>
      <c r="E7" s="119">
        <v>3.162</v>
      </c>
      <c r="F7" s="120">
        <v>0.248</v>
      </c>
      <c r="G7" s="120">
        <v>0.241</v>
      </c>
      <c r="H7" s="120">
        <v>0.201</v>
      </c>
      <c r="I7" s="212">
        <v>0.251</v>
      </c>
      <c r="J7" s="250">
        <v>0.15</v>
      </c>
      <c r="K7" s="212">
        <v>0.163</v>
      </c>
      <c r="L7" s="537">
        <v>0.123</v>
      </c>
      <c r="M7" s="212">
        <v>0.098</v>
      </c>
      <c r="N7" s="174">
        <v>0.083</v>
      </c>
    </row>
    <row r="8" spans="1:14" ht="19.5" customHeight="1">
      <c r="A8" s="159" t="s">
        <v>236</v>
      </c>
      <c r="B8" s="121">
        <v>5.18</v>
      </c>
      <c r="C8" s="121">
        <v>3.404</v>
      </c>
      <c r="D8" s="119">
        <v>1.235</v>
      </c>
      <c r="E8" s="119" t="s">
        <v>3</v>
      </c>
      <c r="F8" s="120">
        <v>0.399</v>
      </c>
      <c r="G8" s="120">
        <v>0.631</v>
      </c>
      <c r="H8" s="120">
        <v>0.235</v>
      </c>
      <c r="I8" s="212">
        <v>11.881</v>
      </c>
      <c r="J8" s="250">
        <v>11.718</v>
      </c>
      <c r="K8" s="212">
        <v>11.835</v>
      </c>
      <c r="L8" s="537">
        <v>16.403</v>
      </c>
      <c r="M8" s="212">
        <v>19.938</v>
      </c>
      <c r="N8" s="174">
        <v>21.417</v>
      </c>
    </row>
    <row r="9" spans="1:14" ht="19.5" customHeight="1">
      <c r="A9" s="20" t="s">
        <v>57</v>
      </c>
      <c r="B9" s="118">
        <v>1.415</v>
      </c>
      <c r="C9" s="118">
        <v>7.052</v>
      </c>
      <c r="D9" s="119">
        <v>7.067</v>
      </c>
      <c r="E9" s="119">
        <v>6.97</v>
      </c>
      <c r="F9" s="120">
        <v>6.802</v>
      </c>
      <c r="G9" s="120">
        <v>8.451</v>
      </c>
      <c r="H9" s="120">
        <v>9.64</v>
      </c>
      <c r="I9" s="212">
        <v>7.934</v>
      </c>
      <c r="J9" s="250">
        <v>5.481</v>
      </c>
      <c r="K9" s="212">
        <v>44.926</v>
      </c>
      <c r="L9" s="537">
        <v>33.531</v>
      </c>
      <c r="M9" s="212">
        <v>14.179</v>
      </c>
      <c r="N9" s="174">
        <v>14.281</v>
      </c>
    </row>
    <row r="10" spans="1:14" ht="19.5" customHeight="1">
      <c r="A10" s="20" t="s">
        <v>58</v>
      </c>
      <c r="B10" s="118">
        <v>26.41</v>
      </c>
      <c r="C10" s="118">
        <v>28.552</v>
      </c>
      <c r="D10" s="122">
        <v>30.677</v>
      </c>
      <c r="E10" s="119">
        <v>14.72</v>
      </c>
      <c r="F10" s="120">
        <v>10.692</v>
      </c>
      <c r="G10" s="120">
        <v>6.936</v>
      </c>
      <c r="H10" s="120">
        <v>2.954</v>
      </c>
      <c r="I10" s="212">
        <v>3.84</v>
      </c>
      <c r="J10" s="250">
        <v>4.208</v>
      </c>
      <c r="K10" s="212">
        <v>5.211</v>
      </c>
      <c r="L10" s="537">
        <v>6.678</v>
      </c>
      <c r="M10" s="212">
        <v>10.388</v>
      </c>
      <c r="N10" s="174">
        <v>13.374</v>
      </c>
    </row>
    <row r="11" spans="1:14" s="2" customFormat="1" ht="19.5" customHeight="1">
      <c r="A11" s="20"/>
      <c r="B11" s="123">
        <f aca="true" t="shared" si="0" ref="B11:K11">SUM(B5:B10)</f>
        <v>1049.741</v>
      </c>
      <c r="C11" s="123">
        <f t="shared" si="0"/>
        <v>1001.186</v>
      </c>
      <c r="D11" s="124">
        <f t="shared" si="0"/>
        <v>975.251</v>
      </c>
      <c r="E11" s="124">
        <f t="shared" si="0"/>
        <v>930.759</v>
      </c>
      <c r="F11" s="124">
        <f t="shared" si="0"/>
        <v>1065.8189999999997</v>
      </c>
      <c r="G11" s="124">
        <f t="shared" si="0"/>
        <v>1023.508</v>
      </c>
      <c r="H11" s="124">
        <f t="shared" si="0"/>
        <v>1203.414</v>
      </c>
      <c r="I11" s="213">
        <f t="shared" si="0"/>
        <v>1203.299</v>
      </c>
      <c r="J11" s="251">
        <f t="shared" si="0"/>
        <v>1209.2830000000001</v>
      </c>
      <c r="K11" s="213">
        <f t="shared" si="0"/>
        <v>1203.9869999999999</v>
      </c>
      <c r="L11" s="538">
        <f>SUM(L5:L10)</f>
        <v>1142.8020000000001</v>
      </c>
      <c r="M11" s="213">
        <v>1162.356</v>
      </c>
      <c r="N11" s="168">
        <v>1139.452</v>
      </c>
    </row>
    <row r="12" spans="1:14" ht="19.5" customHeight="1">
      <c r="A12" s="20"/>
      <c r="B12" s="118"/>
      <c r="C12" s="118"/>
      <c r="D12" s="119"/>
      <c r="E12" s="125"/>
      <c r="F12" s="125"/>
      <c r="G12" s="125"/>
      <c r="H12" s="125"/>
      <c r="I12" s="214"/>
      <c r="J12" s="252"/>
      <c r="K12" s="214"/>
      <c r="L12" s="539"/>
      <c r="M12" s="214"/>
      <c r="N12" s="169"/>
    </row>
    <row r="13" spans="1:14" ht="19.5" customHeight="1">
      <c r="A13" s="24" t="s">
        <v>59</v>
      </c>
      <c r="B13" s="118"/>
      <c r="C13" s="118"/>
      <c r="D13" s="119"/>
      <c r="E13" s="125"/>
      <c r="F13" s="120"/>
      <c r="G13" s="120"/>
      <c r="H13" s="120"/>
      <c r="I13" s="212"/>
      <c r="J13" s="250"/>
      <c r="K13" s="212"/>
      <c r="L13" s="537"/>
      <c r="M13" s="212"/>
      <c r="N13" s="174"/>
    </row>
    <row r="14" spans="1:14" ht="19.5" customHeight="1">
      <c r="A14" s="20" t="s">
        <v>60</v>
      </c>
      <c r="B14" s="118">
        <v>18.586</v>
      </c>
      <c r="C14" s="118">
        <v>18.83</v>
      </c>
      <c r="D14" s="119">
        <v>18.588</v>
      </c>
      <c r="E14" s="119">
        <v>17.501</v>
      </c>
      <c r="F14" s="120">
        <v>18.861</v>
      </c>
      <c r="G14" s="120">
        <v>16.164</v>
      </c>
      <c r="H14" s="120">
        <v>22.552</v>
      </c>
      <c r="I14" s="212">
        <v>29.209</v>
      </c>
      <c r="J14" s="250">
        <v>22.488</v>
      </c>
      <c r="K14" s="212">
        <v>25.846</v>
      </c>
      <c r="L14" s="537">
        <v>30.182</v>
      </c>
      <c r="M14" s="212">
        <v>29.031</v>
      </c>
      <c r="N14" s="174">
        <v>33.829</v>
      </c>
    </row>
    <row r="15" spans="1:14" ht="19.5" customHeight="1">
      <c r="A15" s="20" t="s">
        <v>61</v>
      </c>
      <c r="B15" s="126">
        <v>154.339</v>
      </c>
      <c r="C15" s="126">
        <v>209.192</v>
      </c>
      <c r="D15" s="119">
        <v>195.38</v>
      </c>
      <c r="E15" s="119">
        <v>249.257</v>
      </c>
      <c r="F15" s="120">
        <v>244.86</v>
      </c>
      <c r="G15" s="120">
        <v>215.748</v>
      </c>
      <c r="H15" s="120">
        <v>239.351</v>
      </c>
      <c r="I15" s="212">
        <v>246.411</v>
      </c>
      <c r="J15" s="250">
        <v>242.813</v>
      </c>
      <c r="K15" s="212">
        <v>233.94</v>
      </c>
      <c r="L15" s="537">
        <v>268.742</v>
      </c>
      <c r="M15" s="212">
        <v>281.716</v>
      </c>
      <c r="N15" s="174">
        <v>254.354</v>
      </c>
    </row>
    <row r="16" spans="1:14" ht="19.5" customHeight="1">
      <c r="A16" s="20" t="s">
        <v>62</v>
      </c>
      <c r="B16" s="126">
        <v>3.65</v>
      </c>
      <c r="C16" s="126">
        <v>9.598</v>
      </c>
      <c r="D16" s="119">
        <v>7.373</v>
      </c>
      <c r="E16" s="119">
        <v>2.199</v>
      </c>
      <c r="F16" s="120">
        <v>5.271</v>
      </c>
      <c r="G16" s="120">
        <v>4.143</v>
      </c>
      <c r="H16" s="120">
        <v>2.973</v>
      </c>
      <c r="I16" s="212">
        <v>1.424</v>
      </c>
      <c r="J16" s="250">
        <v>4.544</v>
      </c>
      <c r="K16" s="212">
        <v>3.874</v>
      </c>
      <c r="L16" s="537">
        <v>0.327</v>
      </c>
      <c r="M16" s="212">
        <v>0.121</v>
      </c>
      <c r="N16" s="174">
        <v>0.836</v>
      </c>
    </row>
    <row r="17" spans="1:14" ht="19.5" customHeight="1">
      <c r="A17" s="20" t="s">
        <v>63</v>
      </c>
      <c r="B17" s="118">
        <v>3.056</v>
      </c>
      <c r="C17" s="118">
        <v>75.497</v>
      </c>
      <c r="D17" s="119">
        <v>1.34</v>
      </c>
      <c r="E17" s="119">
        <v>63.455</v>
      </c>
      <c r="F17" s="120">
        <v>0.007</v>
      </c>
      <c r="G17" s="120">
        <v>154.448</v>
      </c>
      <c r="H17" s="120">
        <v>154.828</v>
      </c>
      <c r="I17" s="212">
        <v>197.872</v>
      </c>
      <c r="J17" s="250">
        <v>32.774</v>
      </c>
      <c r="K17" s="212">
        <v>75.656</v>
      </c>
      <c r="L17" s="537">
        <v>62.116</v>
      </c>
      <c r="M17" s="212">
        <v>105.032</v>
      </c>
      <c r="N17" s="174">
        <v>80.032</v>
      </c>
    </row>
    <row r="18" spans="1:14" ht="19.5" customHeight="1">
      <c r="A18" s="20" t="s">
        <v>64</v>
      </c>
      <c r="B18" s="127">
        <v>227.412</v>
      </c>
      <c r="C18" s="127">
        <v>189.656</v>
      </c>
      <c r="D18" s="128">
        <v>334.705</v>
      </c>
      <c r="E18" s="128">
        <v>337.66</v>
      </c>
      <c r="F18" s="129">
        <v>263.743</v>
      </c>
      <c r="G18" s="129">
        <v>124.225</v>
      </c>
      <c r="H18" s="129">
        <v>182.358</v>
      </c>
      <c r="I18" s="215">
        <v>125.502</v>
      </c>
      <c r="J18" s="253">
        <v>190.917</v>
      </c>
      <c r="K18" s="215">
        <v>99.554</v>
      </c>
      <c r="L18" s="540">
        <v>52.33</v>
      </c>
      <c r="M18" s="215">
        <v>31.163</v>
      </c>
      <c r="N18" s="182">
        <v>50.197</v>
      </c>
    </row>
    <row r="19" spans="1:14" ht="19.5" customHeight="1">
      <c r="A19" s="20"/>
      <c r="B19" s="130">
        <f aca="true" t="shared" si="1" ref="B19:K21">SUM(B14:B18)</f>
        <v>407.043</v>
      </c>
      <c r="C19" s="130">
        <f t="shared" si="1"/>
        <v>502.773</v>
      </c>
      <c r="D19" s="131">
        <f t="shared" si="1"/>
        <v>557.386</v>
      </c>
      <c r="E19" s="131">
        <f t="shared" si="1"/>
        <v>670.072</v>
      </c>
      <c r="F19" s="131">
        <f t="shared" si="1"/>
        <v>532.742</v>
      </c>
      <c r="G19" s="131">
        <f t="shared" si="1"/>
        <v>514.728</v>
      </c>
      <c r="H19" s="131">
        <f t="shared" si="1"/>
        <v>602.0620000000001</v>
      </c>
      <c r="I19" s="216">
        <f t="shared" si="1"/>
        <v>600.418</v>
      </c>
      <c r="J19" s="254">
        <f t="shared" si="1"/>
        <v>493.53599999999994</v>
      </c>
      <c r="K19" s="216">
        <f t="shared" si="1"/>
        <v>438.87</v>
      </c>
      <c r="L19" s="541">
        <f>SUM(L14:L18)</f>
        <v>413.697</v>
      </c>
      <c r="M19" s="216">
        <v>447.857</v>
      </c>
      <c r="N19" s="170">
        <v>419.248</v>
      </c>
    </row>
    <row r="20" spans="1:14" ht="19.5" customHeight="1">
      <c r="A20" s="20" t="s">
        <v>237</v>
      </c>
      <c r="B20" s="130"/>
      <c r="C20" s="130"/>
      <c r="D20" s="131"/>
      <c r="E20" s="131"/>
      <c r="F20" s="131"/>
      <c r="G20" s="131"/>
      <c r="H20" s="131"/>
      <c r="I20" s="212" t="s">
        <v>4</v>
      </c>
      <c r="J20" s="212" t="s">
        <v>4</v>
      </c>
      <c r="K20" s="212" t="s">
        <v>4</v>
      </c>
      <c r="L20" s="212" t="s">
        <v>4</v>
      </c>
      <c r="M20" s="212" t="s">
        <v>4</v>
      </c>
      <c r="N20" s="198">
        <v>10.682</v>
      </c>
    </row>
    <row r="21" spans="1:14" ht="19.5" customHeight="1">
      <c r="A21" s="20"/>
      <c r="B21" s="130">
        <f t="shared" si="1"/>
        <v>641.1610000000001</v>
      </c>
      <c r="C21" s="130">
        <f t="shared" si="1"/>
        <v>777.524</v>
      </c>
      <c r="D21" s="131">
        <f t="shared" si="1"/>
        <v>900.804</v>
      </c>
      <c r="E21" s="131">
        <f t="shared" si="1"/>
        <v>1073.386</v>
      </c>
      <c r="F21" s="131">
        <f t="shared" si="1"/>
        <v>801.7629999999999</v>
      </c>
      <c r="G21" s="131">
        <f t="shared" si="1"/>
        <v>797.544</v>
      </c>
      <c r="H21" s="131">
        <f t="shared" si="1"/>
        <v>942.2210000000001</v>
      </c>
      <c r="I21" s="216">
        <f t="shared" si="1"/>
        <v>925.216</v>
      </c>
      <c r="J21" s="254">
        <f t="shared" si="1"/>
        <v>721.771</v>
      </c>
      <c r="K21" s="216">
        <f t="shared" si="1"/>
        <v>617.954</v>
      </c>
      <c r="L21" s="541">
        <f>SUM(L16:L20)</f>
        <v>528.47</v>
      </c>
      <c r="M21" s="216">
        <v>447.857</v>
      </c>
      <c r="N21" s="170">
        <v>429.93</v>
      </c>
    </row>
    <row r="22" spans="1:14" ht="19.5" customHeight="1" thickBot="1">
      <c r="A22" s="20"/>
      <c r="B22" s="121"/>
      <c r="C22" s="121"/>
      <c r="D22" s="122"/>
      <c r="E22" s="125"/>
      <c r="F22" s="125"/>
      <c r="G22" s="125"/>
      <c r="H22" s="125"/>
      <c r="I22" s="214"/>
      <c r="J22" s="252"/>
      <c r="K22" s="214"/>
      <c r="L22" s="539"/>
      <c r="M22" s="214"/>
      <c r="N22" s="169"/>
    </row>
    <row r="23" spans="1:14" ht="19.5" customHeight="1">
      <c r="A23" s="27" t="s">
        <v>65</v>
      </c>
      <c r="B23" s="132">
        <f aca="true" t="shared" si="2" ref="B23:G23">B11+B19</f>
        <v>1456.784</v>
      </c>
      <c r="C23" s="132">
        <f t="shared" si="2"/>
        <v>1503.959</v>
      </c>
      <c r="D23" s="133">
        <f t="shared" si="2"/>
        <v>1532.637</v>
      </c>
      <c r="E23" s="133">
        <f t="shared" si="2"/>
        <v>1600.8310000000001</v>
      </c>
      <c r="F23" s="133">
        <f t="shared" si="2"/>
        <v>1598.5609999999997</v>
      </c>
      <c r="G23" s="133">
        <f t="shared" si="2"/>
        <v>1538.2359999999999</v>
      </c>
      <c r="H23" s="133">
        <f>H11+H19</f>
        <v>1805.476</v>
      </c>
      <c r="I23" s="217">
        <f>I11+I19</f>
        <v>1803.717</v>
      </c>
      <c r="J23" s="255">
        <f>J11+J19</f>
        <v>1702.819</v>
      </c>
      <c r="K23" s="217">
        <f>K11+K19</f>
        <v>1642.857</v>
      </c>
      <c r="L23" s="542">
        <f>L11+L19</f>
        <v>1556.4990000000003</v>
      </c>
      <c r="M23" s="217">
        <v>1610.213</v>
      </c>
      <c r="N23" s="171">
        <v>1569.382</v>
      </c>
    </row>
    <row r="24" spans="1:14" ht="19.5" customHeight="1">
      <c r="A24" s="505"/>
      <c r="B24" s="506"/>
      <c r="C24" s="506"/>
      <c r="D24" s="506"/>
      <c r="E24" s="506"/>
      <c r="F24" s="506"/>
      <c r="L24" s="543"/>
      <c r="N24" s="172"/>
    </row>
    <row r="25" spans="1:14" ht="19.5" customHeight="1">
      <c r="A25" s="24"/>
      <c r="B25" s="56"/>
      <c r="C25" s="56"/>
      <c r="D25" s="15"/>
      <c r="E25" s="17"/>
      <c r="F25" s="63"/>
      <c r="G25" s="63"/>
      <c r="H25" s="63"/>
      <c r="I25" s="218"/>
      <c r="J25" s="257"/>
      <c r="K25" s="218"/>
      <c r="L25" s="488"/>
      <c r="M25" s="218"/>
      <c r="N25" s="173"/>
    </row>
    <row r="26" spans="1:14" ht="19.5" customHeight="1">
      <c r="A26" s="64" t="s">
        <v>66</v>
      </c>
      <c r="B26" s="25"/>
      <c r="C26" s="25"/>
      <c r="D26" s="25"/>
      <c r="E26" s="52"/>
      <c r="F26" s="40"/>
      <c r="G26" s="40"/>
      <c r="H26" s="40"/>
      <c r="I26" s="211"/>
      <c r="J26" s="249"/>
      <c r="K26" s="211"/>
      <c r="L26" s="536"/>
      <c r="M26" s="211"/>
      <c r="N26" s="167"/>
    </row>
    <row r="27" spans="1:14" ht="19.5" customHeight="1">
      <c r="A27" s="27" t="s">
        <v>67</v>
      </c>
      <c r="B27" s="57"/>
      <c r="C27" s="50"/>
      <c r="D27" s="25"/>
      <c r="E27" s="16"/>
      <c r="F27" s="40"/>
      <c r="G27" s="40"/>
      <c r="H27" s="40"/>
      <c r="I27" s="211"/>
      <c r="J27" s="249"/>
      <c r="K27" s="211"/>
      <c r="L27" s="536"/>
      <c r="M27" s="211"/>
      <c r="N27" s="167"/>
    </row>
    <row r="28" spans="1:14" ht="19.5" customHeight="1">
      <c r="A28" s="20" t="s">
        <v>68</v>
      </c>
      <c r="B28" s="126">
        <v>56.758</v>
      </c>
      <c r="C28" s="126">
        <v>56.758</v>
      </c>
      <c r="D28" s="119">
        <v>54.978</v>
      </c>
      <c r="E28" s="119">
        <v>54.978</v>
      </c>
      <c r="F28" s="120">
        <v>54.978</v>
      </c>
      <c r="G28" s="120">
        <v>50.937</v>
      </c>
      <c r="H28" s="120">
        <v>50.937</v>
      </c>
      <c r="I28" s="212">
        <v>50.937</v>
      </c>
      <c r="J28" s="250">
        <v>50.937</v>
      </c>
      <c r="K28" s="212">
        <v>50.937</v>
      </c>
      <c r="L28" s="537">
        <v>50.937</v>
      </c>
      <c r="M28" s="212">
        <v>47.665</v>
      </c>
      <c r="N28" s="174">
        <v>47.665</v>
      </c>
    </row>
    <row r="29" spans="1:14" ht="19.5" customHeight="1">
      <c r="A29" s="20" t="s">
        <v>69</v>
      </c>
      <c r="B29" s="119" t="s">
        <v>3</v>
      </c>
      <c r="C29" s="119">
        <v>-119.952</v>
      </c>
      <c r="D29" s="119" t="s">
        <v>3</v>
      </c>
      <c r="E29" s="119" t="s">
        <v>3</v>
      </c>
      <c r="F29" s="120">
        <v>-71.007</v>
      </c>
      <c r="G29" s="119" t="s">
        <v>3</v>
      </c>
      <c r="H29" s="119" t="s">
        <v>4</v>
      </c>
      <c r="I29" s="212" t="s">
        <v>4</v>
      </c>
      <c r="J29" s="250" t="s">
        <v>4</v>
      </c>
      <c r="K29" s="212" t="s">
        <v>4</v>
      </c>
      <c r="L29" s="496">
        <v>-30.06</v>
      </c>
      <c r="M29" s="212" t="s">
        <v>4</v>
      </c>
      <c r="N29" s="554" t="s">
        <v>4</v>
      </c>
    </row>
    <row r="30" spans="1:14" ht="25.5" customHeight="1">
      <c r="A30" s="20" t="s">
        <v>70</v>
      </c>
      <c r="B30" s="118">
        <v>353.646</v>
      </c>
      <c r="C30" s="118">
        <v>353.646</v>
      </c>
      <c r="D30" s="119">
        <v>290.506</v>
      </c>
      <c r="E30" s="119">
        <v>290.506</v>
      </c>
      <c r="F30" s="120">
        <v>290.506</v>
      </c>
      <c r="G30" s="120">
        <v>147.192</v>
      </c>
      <c r="H30" s="120">
        <v>147.192</v>
      </c>
      <c r="I30" s="212">
        <v>147.192</v>
      </c>
      <c r="J30" s="250">
        <v>147.192</v>
      </c>
      <c r="K30" s="212">
        <v>147.192</v>
      </c>
      <c r="L30" s="537">
        <v>147.192</v>
      </c>
      <c r="M30" s="212">
        <v>147.192</v>
      </c>
      <c r="N30" s="174">
        <v>147.192</v>
      </c>
    </row>
    <row r="31" spans="1:14" s="2" customFormat="1" ht="25.5" customHeight="1">
      <c r="A31" s="159" t="s">
        <v>71</v>
      </c>
      <c r="B31" s="119" t="s">
        <v>3</v>
      </c>
      <c r="C31" s="119" t="s">
        <v>3</v>
      </c>
      <c r="D31" s="134" t="s">
        <v>4</v>
      </c>
      <c r="E31" s="119">
        <v>-0.021</v>
      </c>
      <c r="F31" s="120">
        <v>-0.037</v>
      </c>
      <c r="G31" s="120">
        <v>-0.482</v>
      </c>
      <c r="H31" s="120">
        <v>-0.13</v>
      </c>
      <c r="I31" s="212">
        <v>-0.114</v>
      </c>
      <c r="J31" s="250">
        <v>-0.161</v>
      </c>
      <c r="K31" s="212" t="s">
        <v>4</v>
      </c>
      <c r="L31" s="537" t="s">
        <v>4</v>
      </c>
      <c r="M31" s="537" t="s">
        <v>4</v>
      </c>
      <c r="N31" s="554" t="s">
        <v>4</v>
      </c>
    </row>
    <row r="32" spans="1:14" s="2" customFormat="1" ht="19.5" customHeight="1">
      <c r="A32" s="20" t="s">
        <v>72</v>
      </c>
      <c r="B32" s="127">
        <v>726.596</v>
      </c>
      <c r="C32" s="127">
        <v>834.938</v>
      </c>
      <c r="D32" s="127">
        <v>819.685</v>
      </c>
      <c r="E32" s="128">
        <v>870.22</v>
      </c>
      <c r="F32" s="129">
        <v>892.771</v>
      </c>
      <c r="G32" s="129">
        <v>998.634</v>
      </c>
      <c r="H32" s="129">
        <v>1023.053</v>
      </c>
      <c r="I32" s="215">
        <v>1048.049</v>
      </c>
      <c r="J32" s="253">
        <v>990.403</v>
      </c>
      <c r="K32" s="215">
        <v>991.445</v>
      </c>
      <c r="L32" s="540">
        <v>981.52</v>
      </c>
      <c r="M32" s="215">
        <v>1153.486</v>
      </c>
      <c r="N32" s="182">
        <v>1097.123</v>
      </c>
    </row>
    <row r="33" spans="1:14" s="2" customFormat="1" ht="19.5" customHeight="1">
      <c r="A33" s="20"/>
      <c r="B33" s="118">
        <f>SUM(B28:B32)</f>
        <v>1137</v>
      </c>
      <c r="C33" s="118">
        <f>SUM(C28:C32)</f>
        <v>1125.3899999999999</v>
      </c>
      <c r="D33" s="119">
        <f>SUM(D28:D32)</f>
        <v>1165.1689999999999</v>
      </c>
      <c r="E33" s="119">
        <f>SUM(E28:E32)</f>
        <v>1215.683</v>
      </c>
      <c r="F33" s="119">
        <f>SUM(F28:F32)</f>
        <v>1167.211</v>
      </c>
      <c r="G33" s="119">
        <f>SUM(G28:G32)</f>
        <v>1196.281</v>
      </c>
      <c r="H33" s="119">
        <f>SUM(H28:H32)</f>
        <v>1221.0520000000001</v>
      </c>
      <c r="I33" s="212">
        <f>SUM(I28:I32)</f>
        <v>1246.064</v>
      </c>
      <c r="J33" s="250">
        <f>SUM(J28:J32)</f>
        <v>1188.371</v>
      </c>
      <c r="K33" s="212">
        <f>SUM(K28:K32)</f>
        <v>1189.574</v>
      </c>
      <c r="L33" s="537">
        <f>SUM(L28:L32)</f>
        <v>1149.589</v>
      </c>
      <c r="M33" s="212"/>
      <c r="N33" s="174"/>
    </row>
    <row r="34" spans="1:14" ht="19.5" customHeight="1">
      <c r="A34" s="20"/>
      <c r="B34" s="51"/>
      <c r="C34" s="109"/>
      <c r="D34" s="108"/>
      <c r="E34" s="111"/>
      <c r="F34" s="111"/>
      <c r="G34" s="111"/>
      <c r="H34" s="111"/>
      <c r="I34" s="219"/>
      <c r="J34" s="258"/>
      <c r="K34" s="219"/>
      <c r="L34" s="544"/>
      <c r="M34" s="219"/>
      <c r="N34" s="175"/>
    </row>
    <row r="35" spans="1:14" ht="19.5" customHeight="1">
      <c r="A35" s="20" t="s">
        <v>50</v>
      </c>
      <c r="B35" s="121">
        <v>1.554</v>
      </c>
      <c r="C35" s="121">
        <v>-0.207</v>
      </c>
      <c r="D35" s="122">
        <v>-0.503</v>
      </c>
      <c r="E35" s="122">
        <v>-0.095</v>
      </c>
      <c r="F35" s="135">
        <v>-0.093</v>
      </c>
      <c r="G35" s="135">
        <v>-0.206</v>
      </c>
      <c r="H35" s="135">
        <v>15.5</v>
      </c>
      <c r="I35" s="106">
        <v>17.253</v>
      </c>
      <c r="J35" s="259">
        <v>17.679</v>
      </c>
      <c r="K35" s="106">
        <v>18.021</v>
      </c>
      <c r="L35" s="545">
        <v>15.49</v>
      </c>
      <c r="M35" s="106">
        <v>16.699</v>
      </c>
      <c r="N35" s="198">
        <v>20.195</v>
      </c>
    </row>
    <row r="36" spans="1:14" ht="19.5" customHeight="1">
      <c r="A36" s="20"/>
      <c r="B36" s="51"/>
      <c r="C36" s="109"/>
      <c r="D36" s="110"/>
      <c r="E36" s="112"/>
      <c r="F36" s="112"/>
      <c r="G36" s="112"/>
      <c r="H36" s="112"/>
      <c r="I36" s="220"/>
      <c r="J36" s="260"/>
      <c r="K36" s="220"/>
      <c r="L36" s="546"/>
      <c r="M36" s="220"/>
      <c r="N36" s="176"/>
    </row>
    <row r="37" spans="1:14" ht="19.5" customHeight="1">
      <c r="A37" s="24" t="s">
        <v>73</v>
      </c>
      <c r="B37" s="136">
        <f aca="true" t="shared" si="3" ref="B37:G37">B33+B35</f>
        <v>1138.554</v>
      </c>
      <c r="C37" s="136">
        <f t="shared" si="3"/>
        <v>1125.1829999999998</v>
      </c>
      <c r="D37" s="136">
        <f t="shared" si="3"/>
        <v>1164.666</v>
      </c>
      <c r="E37" s="136">
        <f t="shared" si="3"/>
        <v>1215.588</v>
      </c>
      <c r="F37" s="136">
        <f t="shared" si="3"/>
        <v>1167.118</v>
      </c>
      <c r="G37" s="136">
        <f t="shared" si="3"/>
        <v>1196.075</v>
      </c>
      <c r="H37" s="136">
        <f>H33+H35</f>
        <v>1236.5520000000001</v>
      </c>
      <c r="I37" s="136">
        <f>I33+I35</f>
        <v>1263.317</v>
      </c>
      <c r="J37" s="261">
        <f>J33+J35</f>
        <v>1206.0500000000002</v>
      </c>
      <c r="K37" s="136">
        <f>K33+K35</f>
        <v>1207.595</v>
      </c>
      <c r="L37" s="547">
        <f>L33+L35</f>
        <v>1165.079</v>
      </c>
      <c r="M37" s="547">
        <v>1170.185</v>
      </c>
      <c r="N37" s="177">
        <v>1117.318</v>
      </c>
    </row>
    <row r="38" spans="1:14" s="2" customFormat="1" ht="19.5" customHeight="1">
      <c r="A38" s="20"/>
      <c r="B38" s="137"/>
      <c r="C38" s="137"/>
      <c r="D38" s="138"/>
      <c r="E38" s="139"/>
      <c r="F38" s="139"/>
      <c r="G38" s="139"/>
      <c r="H38" s="139"/>
      <c r="I38" s="78"/>
      <c r="J38" s="262"/>
      <c r="K38" s="78"/>
      <c r="L38" s="548"/>
      <c r="M38" s="78"/>
      <c r="N38" s="178"/>
    </row>
    <row r="39" spans="1:14" ht="19.5" customHeight="1">
      <c r="A39" s="27" t="s">
        <v>74</v>
      </c>
      <c r="B39" s="140"/>
      <c r="C39" s="140"/>
      <c r="D39" s="138"/>
      <c r="E39" s="139"/>
      <c r="F39" s="141"/>
      <c r="G39" s="141"/>
      <c r="H39" s="141"/>
      <c r="I39" s="221"/>
      <c r="J39" s="263"/>
      <c r="K39" s="221"/>
      <c r="L39" s="549"/>
      <c r="M39" s="221"/>
      <c r="N39" s="179"/>
    </row>
    <row r="40" spans="1:14" ht="19.5" customHeight="1">
      <c r="A40" s="20" t="s">
        <v>75</v>
      </c>
      <c r="B40" s="142">
        <v>49.003</v>
      </c>
      <c r="C40" s="142">
        <v>56.749</v>
      </c>
      <c r="D40" s="138">
        <v>62.813</v>
      </c>
      <c r="E40" s="138">
        <v>41.11</v>
      </c>
      <c r="F40" s="141">
        <v>41.121</v>
      </c>
      <c r="G40" s="141">
        <v>45.105</v>
      </c>
      <c r="H40" s="141">
        <v>49.376</v>
      </c>
      <c r="I40" s="221">
        <v>45.27</v>
      </c>
      <c r="J40" s="263">
        <v>40.964</v>
      </c>
      <c r="K40" s="221">
        <v>41.634</v>
      </c>
      <c r="L40" s="549">
        <v>31.43</v>
      </c>
      <c r="M40" s="221">
        <v>22.527</v>
      </c>
      <c r="N40" s="179">
        <v>23.768</v>
      </c>
    </row>
    <row r="41" spans="1:14" ht="19.5" customHeight="1">
      <c r="A41" s="20" t="s">
        <v>238</v>
      </c>
      <c r="B41" s="140">
        <v>104.721</v>
      </c>
      <c r="C41" s="140">
        <v>140.642</v>
      </c>
      <c r="D41" s="138">
        <v>105.063</v>
      </c>
      <c r="E41" s="138">
        <v>104.43</v>
      </c>
      <c r="F41" s="141">
        <v>95.497</v>
      </c>
      <c r="G41" s="141">
        <v>52.381</v>
      </c>
      <c r="H41" s="141">
        <v>188.833</v>
      </c>
      <c r="I41" s="221">
        <v>142.459</v>
      </c>
      <c r="J41" s="263">
        <v>99.377</v>
      </c>
      <c r="K41" s="221">
        <v>78.004</v>
      </c>
      <c r="L41" s="549">
        <v>53.276</v>
      </c>
      <c r="M41" s="221">
        <v>60.85</v>
      </c>
      <c r="N41" s="179">
        <v>71.931</v>
      </c>
    </row>
    <row r="42" spans="1:14" ht="19.5" customHeight="1">
      <c r="A42" s="20" t="s">
        <v>82</v>
      </c>
      <c r="B42" s="140" t="s">
        <v>4</v>
      </c>
      <c r="C42" s="140" t="s">
        <v>4</v>
      </c>
      <c r="D42" s="138" t="s">
        <v>4</v>
      </c>
      <c r="E42" s="138" t="s">
        <v>4</v>
      </c>
      <c r="F42" s="141" t="s">
        <v>4</v>
      </c>
      <c r="G42" s="141" t="s">
        <v>4</v>
      </c>
      <c r="H42" s="141">
        <v>30.05</v>
      </c>
      <c r="I42" s="221">
        <v>27.691</v>
      </c>
      <c r="J42" s="263">
        <v>26.609</v>
      </c>
      <c r="K42" s="221">
        <v>27.592</v>
      </c>
      <c r="L42" s="549">
        <v>22.218</v>
      </c>
      <c r="M42" s="221">
        <v>16.575</v>
      </c>
      <c r="N42" s="179">
        <v>24.707</v>
      </c>
    </row>
    <row r="43" spans="1:14" ht="19.5" customHeight="1">
      <c r="A43" s="20" t="s">
        <v>76</v>
      </c>
      <c r="B43" s="140">
        <v>1.437</v>
      </c>
      <c r="C43" s="140">
        <v>1.083</v>
      </c>
      <c r="D43" s="138">
        <v>1.193</v>
      </c>
      <c r="E43" s="138">
        <v>1.334</v>
      </c>
      <c r="F43" s="141">
        <v>1.829</v>
      </c>
      <c r="G43" s="141">
        <v>1.529</v>
      </c>
      <c r="H43" s="141">
        <v>1.865</v>
      </c>
      <c r="I43" s="221">
        <v>1.914</v>
      </c>
      <c r="J43" s="263">
        <v>2.099</v>
      </c>
      <c r="K43" s="221">
        <v>2.289</v>
      </c>
      <c r="L43" s="549">
        <v>2.363</v>
      </c>
      <c r="M43" s="221">
        <v>2.451</v>
      </c>
      <c r="N43" s="179">
        <v>2.745</v>
      </c>
    </row>
    <row r="44" spans="1:14" ht="19.5" customHeight="1">
      <c r="A44" s="20" t="s">
        <v>77</v>
      </c>
      <c r="B44" s="140">
        <v>0.02</v>
      </c>
      <c r="C44" s="138" t="s">
        <v>3</v>
      </c>
      <c r="D44" s="138" t="s">
        <v>3</v>
      </c>
      <c r="E44" s="138" t="s">
        <v>3</v>
      </c>
      <c r="F44" s="138" t="s">
        <v>3</v>
      </c>
      <c r="G44" s="141">
        <v>0.489</v>
      </c>
      <c r="H44" s="141" t="s">
        <v>4</v>
      </c>
      <c r="I44" s="221" t="s">
        <v>4</v>
      </c>
      <c r="J44" s="263" t="s">
        <v>4</v>
      </c>
      <c r="K44" s="221">
        <v>0.088</v>
      </c>
      <c r="L44" s="549">
        <v>1.159</v>
      </c>
      <c r="M44" s="221">
        <v>0.927</v>
      </c>
      <c r="N44" s="179">
        <v>0.696</v>
      </c>
    </row>
    <row r="45" spans="1:14" ht="19.5" customHeight="1">
      <c r="A45" s="20" t="s">
        <v>78</v>
      </c>
      <c r="B45" s="140">
        <v>2.886</v>
      </c>
      <c r="C45" s="140">
        <v>1.849</v>
      </c>
      <c r="D45" s="138">
        <v>1.276</v>
      </c>
      <c r="E45" s="138">
        <v>0.767</v>
      </c>
      <c r="F45" s="141">
        <v>0.101</v>
      </c>
      <c r="G45" s="141">
        <v>0.429</v>
      </c>
      <c r="H45" s="141">
        <v>3.373</v>
      </c>
      <c r="I45" s="221">
        <v>4.007</v>
      </c>
      <c r="J45" s="263">
        <v>2.142</v>
      </c>
      <c r="K45" s="221">
        <v>5.34</v>
      </c>
      <c r="L45" s="549">
        <v>5.819</v>
      </c>
      <c r="M45" s="221">
        <v>15.259</v>
      </c>
      <c r="N45" s="179">
        <v>4.542</v>
      </c>
    </row>
    <row r="46" spans="1:14" ht="19.5" customHeight="1">
      <c r="A46" s="20"/>
      <c r="B46" s="136">
        <f aca="true" t="shared" si="4" ref="B46:K46">SUM(B40:B45)</f>
        <v>158.067</v>
      </c>
      <c r="C46" s="136">
        <f t="shared" si="4"/>
        <v>200.32299999999998</v>
      </c>
      <c r="D46" s="136">
        <f t="shared" si="4"/>
        <v>170.34500000000003</v>
      </c>
      <c r="E46" s="136">
        <f t="shared" si="4"/>
        <v>147.64100000000002</v>
      </c>
      <c r="F46" s="136">
        <f t="shared" si="4"/>
        <v>138.548</v>
      </c>
      <c r="G46" s="136">
        <f t="shared" si="4"/>
        <v>99.93299999999999</v>
      </c>
      <c r="H46" s="136">
        <f t="shared" si="4"/>
        <v>273.497</v>
      </c>
      <c r="I46" s="136">
        <f t="shared" si="4"/>
        <v>221.341</v>
      </c>
      <c r="J46" s="261">
        <f t="shared" si="4"/>
        <v>171.191</v>
      </c>
      <c r="K46" s="136">
        <f t="shared" si="4"/>
        <v>154.947</v>
      </c>
      <c r="L46" s="547">
        <f>SUM(L40:L45)</f>
        <v>116.26500000000001</v>
      </c>
      <c r="M46" s="136">
        <v>118.589</v>
      </c>
      <c r="N46" s="177">
        <v>128.389</v>
      </c>
    </row>
    <row r="47" spans="1:14" ht="19.5" customHeight="1">
      <c r="A47" s="20"/>
      <c r="B47" s="142"/>
      <c r="C47" s="142"/>
      <c r="D47" s="138"/>
      <c r="E47" s="139"/>
      <c r="F47" s="139"/>
      <c r="G47" s="139"/>
      <c r="H47" s="139"/>
      <c r="I47" s="78"/>
      <c r="J47" s="262"/>
      <c r="K47" s="78"/>
      <c r="L47" s="548"/>
      <c r="M47" s="78"/>
      <c r="N47" s="178"/>
    </row>
    <row r="48" spans="1:14" s="2" customFormat="1" ht="19.5" customHeight="1">
      <c r="A48" s="27" t="s">
        <v>79</v>
      </c>
      <c r="B48" s="137"/>
      <c r="C48" s="137"/>
      <c r="D48" s="138"/>
      <c r="E48" s="139"/>
      <c r="F48" s="141"/>
      <c r="G48" s="141"/>
      <c r="H48" s="141"/>
      <c r="I48" s="221"/>
      <c r="J48" s="263"/>
      <c r="K48" s="221"/>
      <c r="L48" s="549"/>
      <c r="M48" s="221"/>
      <c r="N48" s="179"/>
    </row>
    <row r="49" spans="1:14" s="2" customFormat="1" ht="19.5" customHeight="1">
      <c r="A49" s="20" t="s">
        <v>76</v>
      </c>
      <c r="B49" s="143">
        <v>0.02</v>
      </c>
      <c r="C49" s="143">
        <v>0.145</v>
      </c>
      <c r="D49" s="138">
        <v>0.143</v>
      </c>
      <c r="E49" s="138">
        <v>0.13</v>
      </c>
      <c r="F49" s="141">
        <v>0.091</v>
      </c>
      <c r="G49" s="141">
        <v>0.067</v>
      </c>
      <c r="H49" s="141">
        <v>0.138</v>
      </c>
      <c r="I49" s="221">
        <v>0.195</v>
      </c>
      <c r="J49" s="263">
        <v>0.135</v>
      </c>
      <c r="K49" s="221">
        <v>0.2</v>
      </c>
      <c r="L49" s="549">
        <v>0.219</v>
      </c>
      <c r="M49" s="221">
        <v>0.198</v>
      </c>
      <c r="N49" s="179">
        <v>0.228</v>
      </c>
    </row>
    <row r="50" spans="1:14" s="2" customFormat="1" ht="19.5" customHeight="1">
      <c r="A50" s="20" t="s">
        <v>239</v>
      </c>
      <c r="B50" s="143">
        <v>83.544</v>
      </c>
      <c r="C50" s="143">
        <v>131.345</v>
      </c>
      <c r="D50" s="138">
        <v>107.023</v>
      </c>
      <c r="E50" s="138">
        <v>138.742</v>
      </c>
      <c r="F50" s="141">
        <v>167.611</v>
      </c>
      <c r="G50" s="141">
        <v>146.592</v>
      </c>
      <c r="H50" s="141">
        <v>164.366</v>
      </c>
      <c r="I50" s="221">
        <v>182.729</v>
      </c>
      <c r="J50" s="263">
        <v>146.858</v>
      </c>
      <c r="K50" s="221">
        <v>146.679</v>
      </c>
      <c r="L50" s="549">
        <v>161.51</v>
      </c>
      <c r="M50" s="221">
        <v>165.998</v>
      </c>
      <c r="N50" s="179">
        <v>160.881</v>
      </c>
    </row>
    <row r="51" spans="1:14" ht="19.5" customHeight="1">
      <c r="A51" s="20" t="s">
        <v>80</v>
      </c>
      <c r="B51" s="144">
        <v>0.01</v>
      </c>
      <c r="C51" s="144">
        <v>0.058</v>
      </c>
      <c r="D51" s="138">
        <v>0.055</v>
      </c>
      <c r="E51" s="138">
        <v>0.177</v>
      </c>
      <c r="F51" s="141">
        <v>0.02</v>
      </c>
      <c r="G51" s="138" t="s">
        <v>3</v>
      </c>
      <c r="H51" s="138">
        <v>0.874</v>
      </c>
      <c r="I51" s="221">
        <v>3.222</v>
      </c>
      <c r="J51" s="263">
        <v>0.495</v>
      </c>
      <c r="K51" s="221">
        <v>0.491</v>
      </c>
      <c r="L51" s="549">
        <v>3.376</v>
      </c>
      <c r="M51" s="221">
        <v>9.463</v>
      </c>
      <c r="N51" s="179">
        <v>14.114</v>
      </c>
    </row>
    <row r="52" spans="1:14" ht="19.5" customHeight="1">
      <c r="A52" s="20" t="s">
        <v>81</v>
      </c>
      <c r="B52" s="144">
        <v>34.872</v>
      </c>
      <c r="C52" s="144">
        <v>0.001</v>
      </c>
      <c r="D52" s="138">
        <v>35.66</v>
      </c>
      <c r="E52" s="138">
        <v>34.81</v>
      </c>
      <c r="F52" s="141">
        <v>59.736</v>
      </c>
      <c r="G52" s="141">
        <v>42.446</v>
      </c>
      <c r="H52" s="141">
        <v>66.369</v>
      </c>
      <c r="I52" s="221">
        <v>70.527</v>
      </c>
      <c r="J52" s="263">
        <v>103.005</v>
      </c>
      <c r="K52" s="221">
        <v>67.859</v>
      </c>
      <c r="L52" s="549">
        <v>40.09</v>
      </c>
      <c r="M52" s="221">
        <v>46.794</v>
      </c>
      <c r="N52" s="179">
        <v>38.988</v>
      </c>
    </row>
    <row r="53" spans="1:14" ht="19.5" customHeight="1">
      <c r="A53" s="20" t="s">
        <v>82</v>
      </c>
      <c r="B53" s="233">
        <v>0</v>
      </c>
      <c r="C53" s="233">
        <v>0</v>
      </c>
      <c r="D53" s="230">
        <v>0</v>
      </c>
      <c r="E53" s="230">
        <v>0</v>
      </c>
      <c r="F53" s="231">
        <v>0</v>
      </c>
      <c r="G53" s="231">
        <v>0</v>
      </c>
      <c r="H53" s="231">
        <v>0</v>
      </c>
      <c r="I53" s="232">
        <v>0</v>
      </c>
      <c r="J53" s="264">
        <v>0.073</v>
      </c>
      <c r="K53" s="462" t="s">
        <v>4</v>
      </c>
      <c r="L53" s="550" t="s">
        <v>4</v>
      </c>
      <c r="M53" s="462">
        <v>4.304</v>
      </c>
      <c r="N53" s="234">
        <v>9.818</v>
      </c>
    </row>
    <row r="54" spans="1:14" ht="19.5" customHeight="1">
      <c r="A54" s="20" t="s">
        <v>77</v>
      </c>
      <c r="B54" s="144">
        <v>2.566</v>
      </c>
      <c r="C54" s="144">
        <v>4.405</v>
      </c>
      <c r="D54" s="138">
        <v>4.855</v>
      </c>
      <c r="E54" s="138">
        <v>2.876</v>
      </c>
      <c r="F54" s="141">
        <v>14.975</v>
      </c>
      <c r="G54" s="141">
        <v>12.576</v>
      </c>
      <c r="H54" s="141">
        <v>10.143</v>
      </c>
      <c r="I54" s="221">
        <v>6.786</v>
      </c>
      <c r="J54" s="263">
        <v>10.219</v>
      </c>
      <c r="K54" s="221">
        <v>3.584</v>
      </c>
      <c r="L54" s="549">
        <v>3.532</v>
      </c>
      <c r="M54" s="221">
        <v>2.115</v>
      </c>
      <c r="N54" s="179">
        <v>7.541</v>
      </c>
    </row>
    <row r="55" spans="1:14" ht="19.5" customHeight="1">
      <c r="A55" s="20" t="s">
        <v>78</v>
      </c>
      <c r="B55" s="144">
        <v>39.151</v>
      </c>
      <c r="C55" s="144">
        <v>42.499</v>
      </c>
      <c r="D55" s="145">
        <v>49.89</v>
      </c>
      <c r="E55" s="138">
        <v>60.867</v>
      </c>
      <c r="F55" s="141">
        <v>50.462</v>
      </c>
      <c r="G55" s="141">
        <v>40.547</v>
      </c>
      <c r="H55" s="141">
        <v>53.537</v>
      </c>
      <c r="I55" s="221">
        <v>55.603</v>
      </c>
      <c r="J55" s="263">
        <v>64.793</v>
      </c>
      <c r="K55" s="221">
        <v>61.54</v>
      </c>
      <c r="L55" s="549">
        <v>66.428</v>
      </c>
      <c r="M55" s="221">
        <v>92.567</v>
      </c>
      <c r="N55" s="179">
        <v>92.105</v>
      </c>
    </row>
    <row r="56" spans="1:14" ht="19.5" customHeight="1">
      <c r="A56" s="20"/>
      <c r="B56" s="146">
        <f aca="true" t="shared" si="5" ref="B56:K56">SUM(B49:B55)</f>
        <v>160.163</v>
      </c>
      <c r="C56" s="146">
        <f t="shared" si="5"/>
        <v>178.453</v>
      </c>
      <c r="D56" s="147">
        <f t="shared" si="5"/>
        <v>197.62599999999998</v>
      </c>
      <c r="E56" s="147">
        <f t="shared" si="5"/>
        <v>237.60199999999998</v>
      </c>
      <c r="F56" s="148">
        <f t="shared" si="5"/>
        <v>292.895</v>
      </c>
      <c r="G56" s="148">
        <f t="shared" si="5"/>
        <v>242.228</v>
      </c>
      <c r="H56" s="148">
        <f t="shared" si="5"/>
        <v>295.427</v>
      </c>
      <c r="I56" s="222">
        <f t="shared" si="5"/>
        <v>319.062</v>
      </c>
      <c r="J56" s="265">
        <f t="shared" si="5"/>
        <v>325.57800000000003</v>
      </c>
      <c r="K56" s="222">
        <f t="shared" si="5"/>
        <v>280.353</v>
      </c>
      <c r="L56" s="551">
        <f>SUM(L49:L55)</f>
        <v>275.155</v>
      </c>
      <c r="M56" s="551">
        <f>SUM(M49:M55)</f>
        <v>321.43899999999996</v>
      </c>
      <c r="N56" s="555">
        <f>SUM(N49:N55)</f>
        <v>323.675</v>
      </c>
    </row>
    <row r="57" spans="1:14" ht="19.5" customHeight="1" thickBot="1">
      <c r="A57" s="20"/>
      <c r="B57" s="149"/>
      <c r="C57" s="149"/>
      <c r="D57" s="145"/>
      <c r="E57" s="150"/>
      <c r="F57" s="150"/>
      <c r="G57" s="150"/>
      <c r="H57" s="150"/>
      <c r="I57" s="223"/>
      <c r="J57" s="266"/>
      <c r="K57" s="223"/>
      <c r="L57" s="552"/>
      <c r="M57" s="223"/>
      <c r="N57" s="180"/>
    </row>
    <row r="58" spans="1:14" ht="19.5" customHeight="1">
      <c r="A58" s="24" t="s">
        <v>83</v>
      </c>
      <c r="B58" s="117">
        <f aca="true" t="shared" si="6" ref="B58:G58">B37+B46+B56</f>
        <v>1456.784</v>
      </c>
      <c r="C58" s="117">
        <f t="shared" si="6"/>
        <v>1503.9589999999998</v>
      </c>
      <c r="D58" s="133">
        <f t="shared" si="6"/>
        <v>1532.637</v>
      </c>
      <c r="E58" s="133">
        <f t="shared" si="6"/>
        <v>1600.8310000000001</v>
      </c>
      <c r="F58" s="133">
        <f t="shared" si="6"/>
        <v>1598.561</v>
      </c>
      <c r="G58" s="133">
        <f t="shared" si="6"/>
        <v>1538.236</v>
      </c>
      <c r="H58" s="133">
        <f>H37+H46+H56</f>
        <v>1805.476</v>
      </c>
      <c r="I58" s="217">
        <f>I37+I46+I56</f>
        <v>1803.7199999999998</v>
      </c>
      <c r="J58" s="255">
        <f>J37+J46+J56</f>
        <v>1702.8190000000002</v>
      </c>
      <c r="K58" s="217">
        <f>K37+K46+K56</f>
        <v>1642.895</v>
      </c>
      <c r="L58" s="542">
        <f>L37+L46+L56</f>
        <v>1556.499</v>
      </c>
      <c r="M58" s="542">
        <f>M37+M46+M56</f>
        <v>1610.2129999999997</v>
      </c>
      <c r="N58" s="556">
        <f>N37+N46+N56</f>
        <v>1569.3819999999998</v>
      </c>
    </row>
    <row r="59" spans="1:14" ht="19.5" customHeight="1">
      <c r="A59" s="75" t="s">
        <v>84</v>
      </c>
      <c r="B59" s="76">
        <v>56757525</v>
      </c>
      <c r="C59" s="76">
        <v>56324104</v>
      </c>
      <c r="D59" s="76">
        <v>54977535</v>
      </c>
      <c r="E59" s="76">
        <v>54977535</v>
      </c>
      <c r="F59" s="77">
        <v>54191128</v>
      </c>
      <c r="G59" s="77">
        <v>50937386</v>
      </c>
      <c r="H59" s="77">
        <v>50937386</v>
      </c>
      <c r="I59" s="77">
        <v>50937386</v>
      </c>
      <c r="J59" s="267">
        <v>50937386</v>
      </c>
      <c r="K59" s="77">
        <v>50937386</v>
      </c>
      <c r="L59" s="553">
        <v>50937386</v>
      </c>
      <c r="M59" s="267">
        <v>47906531</v>
      </c>
      <c r="N59" s="181">
        <v>47665426</v>
      </c>
    </row>
    <row r="60" spans="1:14" ht="19.5" customHeight="1">
      <c r="A60" s="75"/>
      <c r="B60" s="76"/>
      <c r="C60" s="76"/>
      <c r="D60" s="76"/>
      <c r="E60" s="76"/>
      <c r="F60" s="77"/>
      <c r="G60" s="77"/>
      <c r="H60" s="77"/>
      <c r="I60" s="77"/>
      <c r="J60" s="267"/>
      <c r="K60" s="77"/>
      <c r="L60" s="77"/>
      <c r="M60" s="77"/>
      <c r="N60" s="77"/>
    </row>
    <row r="61" spans="1:14" ht="19.5" customHeight="1">
      <c r="A61" s="6"/>
      <c r="F61" s="7"/>
      <c r="G61" s="7"/>
      <c r="H61" s="7"/>
      <c r="I61" s="190"/>
      <c r="J61" s="268"/>
      <c r="K61" s="190"/>
      <c r="L61" s="190"/>
      <c r="M61" s="190"/>
      <c r="N61" s="190"/>
    </row>
    <row r="62" spans="1:7" ht="48" customHeight="1">
      <c r="A62" s="507" t="s">
        <v>85</v>
      </c>
      <c r="B62" s="508"/>
      <c r="C62" s="508"/>
      <c r="D62" s="508"/>
      <c r="E62" s="508"/>
      <c r="F62" s="508"/>
      <c r="G62" s="504"/>
    </row>
    <row r="63" spans="1:7" ht="108" customHeight="1">
      <c r="A63" s="507" t="s">
        <v>86</v>
      </c>
      <c r="B63" s="509"/>
      <c r="C63" s="509"/>
      <c r="D63" s="509"/>
      <c r="E63" s="509"/>
      <c r="F63" s="509"/>
      <c r="G63" s="504"/>
    </row>
    <row r="64" spans="1:14" ht="12">
      <c r="A64" s="8"/>
      <c r="B64" s="8"/>
      <c r="C64" s="8"/>
      <c r="D64" s="8"/>
      <c r="E64" s="8"/>
      <c r="F64" s="8"/>
      <c r="G64" s="8"/>
      <c r="H64" s="8"/>
      <c r="I64" s="192"/>
      <c r="J64" s="269"/>
      <c r="K64" s="192"/>
      <c r="L64" s="192"/>
      <c r="M64" s="192"/>
      <c r="N64" s="192"/>
    </row>
    <row r="65" spans="1:7" ht="49.5" customHeight="1">
      <c r="A65" s="503" t="s">
        <v>87</v>
      </c>
      <c r="B65" s="503"/>
      <c r="C65" s="503"/>
      <c r="D65" s="503"/>
      <c r="E65" s="503"/>
      <c r="F65" s="503"/>
      <c r="G65" s="504"/>
    </row>
  </sheetData>
  <sheetProtection/>
  <mergeCells count="4">
    <mergeCell ref="A24:F24"/>
    <mergeCell ref="A62:G62"/>
    <mergeCell ref="A63:G63"/>
    <mergeCell ref="A65:G65"/>
  </mergeCells>
  <printOptions/>
  <pageMargins left="0.75" right="0.75" top="1" bottom="1" header="0.5" footer="0.5"/>
  <pageSetup fitToHeight="1" fitToWidth="1" horizontalDpi="600" verticalDpi="600" orientation="portrait" paperSize="9" scale="54" r:id="rId1"/>
  <colBreaks count="1" manualBreakCount="1">
    <brk id="6" max="65535" man="1"/>
  </colBreaks>
</worksheet>
</file>

<file path=xl/worksheets/sheet3.xml><?xml version="1.0" encoding="utf-8"?>
<worksheet xmlns="http://schemas.openxmlformats.org/spreadsheetml/2006/main" xmlns:r="http://schemas.openxmlformats.org/officeDocument/2006/relationships">
  <dimension ref="A1:O70"/>
  <sheetViews>
    <sheetView showGridLines="0" zoomScale="90" zoomScaleNormal="90" zoomScalePageLayoutView="0" workbookViewId="0" topLeftCell="A1">
      <pane xSplit="1" ySplit="3" topLeftCell="I49" activePane="bottomRight" state="frozen"/>
      <selection pane="topLeft" activeCell="A1" sqref="A1"/>
      <selection pane="topRight" activeCell="B1" sqref="B1"/>
      <selection pane="bottomLeft" activeCell="A4" sqref="A4"/>
      <selection pane="bottomRight" activeCell="M67" sqref="M67"/>
    </sheetView>
  </sheetViews>
  <sheetFormatPr defaultColWidth="9.140625" defaultRowHeight="12.75" outlineLevelCol="1"/>
  <cols>
    <col min="1" max="1" width="58.7109375" style="1" customWidth="1"/>
    <col min="2" max="6" width="14.421875" style="1" hidden="1" customWidth="1" outlineLevel="1"/>
    <col min="7" max="8" width="15.57421875" style="1" hidden="1" customWidth="1" outlineLevel="1"/>
    <col min="9" max="9" width="15.57421875" style="191" customWidth="1" collapsed="1"/>
    <col min="10" max="10" width="15.57421875" style="256" customWidth="1"/>
    <col min="11" max="14" width="15.57421875" style="191" customWidth="1"/>
    <col min="15" max="16384" width="9.140625" style="1" customWidth="1"/>
  </cols>
  <sheetData>
    <row r="1" spans="1:14" s="13" customFormat="1" ht="28.5" customHeight="1">
      <c r="A1" s="26" t="s">
        <v>98</v>
      </c>
      <c r="I1" s="193"/>
      <c r="J1" s="248"/>
      <c r="K1" s="193"/>
      <c r="L1" s="193"/>
      <c r="M1" s="193"/>
      <c r="N1" s="193"/>
    </row>
    <row r="2" spans="1:14" s="13" customFormat="1" ht="16.5" customHeight="1">
      <c r="A2" s="510" t="s">
        <v>7</v>
      </c>
      <c r="B2" s="183" t="s">
        <v>144</v>
      </c>
      <c r="C2" s="183" t="s">
        <v>144</v>
      </c>
      <c r="D2" s="183" t="s">
        <v>144</v>
      </c>
      <c r="E2" s="183" t="s">
        <v>144</v>
      </c>
      <c r="F2" s="183" t="s">
        <v>144</v>
      </c>
      <c r="G2" s="183" t="s">
        <v>144</v>
      </c>
      <c r="H2" s="184" t="s">
        <v>144</v>
      </c>
      <c r="I2" s="465" t="s">
        <v>144</v>
      </c>
      <c r="J2" s="466" t="s">
        <v>144</v>
      </c>
      <c r="K2" s="454" t="s">
        <v>144</v>
      </c>
      <c r="L2" s="486" t="s">
        <v>144</v>
      </c>
      <c r="M2" s="486" t="s">
        <v>144</v>
      </c>
      <c r="N2" s="185" t="s">
        <v>144</v>
      </c>
    </row>
    <row r="3" spans="1:14" s="13" customFormat="1" ht="15" customHeight="1">
      <c r="A3" s="511"/>
      <c r="B3" s="186" t="s">
        <v>88</v>
      </c>
      <c r="C3" s="186" t="s">
        <v>145</v>
      </c>
      <c r="D3" s="186" t="s">
        <v>90</v>
      </c>
      <c r="E3" s="186" t="s">
        <v>146</v>
      </c>
      <c r="F3" s="186" t="s">
        <v>147</v>
      </c>
      <c r="G3" s="186" t="s">
        <v>148</v>
      </c>
      <c r="H3" s="187" t="s">
        <v>149</v>
      </c>
      <c r="I3" s="467" t="s">
        <v>150</v>
      </c>
      <c r="J3" s="468" t="s">
        <v>151</v>
      </c>
      <c r="K3" s="455" t="s">
        <v>152</v>
      </c>
      <c r="L3" s="487" t="s">
        <v>221</v>
      </c>
      <c r="M3" s="487" t="s">
        <v>228</v>
      </c>
      <c r="N3" s="188" t="s">
        <v>229</v>
      </c>
    </row>
    <row r="4" spans="1:14" ht="19.5" customHeight="1">
      <c r="A4" s="64" t="s">
        <v>99</v>
      </c>
      <c r="B4" s="17"/>
      <c r="C4" s="17"/>
      <c r="D4" s="17"/>
      <c r="E4" s="63"/>
      <c r="F4" s="63"/>
      <c r="G4" s="63"/>
      <c r="H4" s="63"/>
      <c r="I4" s="218"/>
      <c r="J4" s="257"/>
      <c r="K4" s="218"/>
      <c r="L4" s="488"/>
      <c r="M4" s="488"/>
      <c r="N4" s="173"/>
    </row>
    <row r="5" spans="1:14" ht="19.5" customHeight="1">
      <c r="A5" s="24" t="s">
        <v>45</v>
      </c>
      <c r="B5" s="367">
        <v>76.849</v>
      </c>
      <c r="C5" s="367">
        <v>154.11</v>
      </c>
      <c r="D5" s="368">
        <v>46.263</v>
      </c>
      <c r="E5" s="368">
        <v>129.322</v>
      </c>
      <c r="F5" s="369">
        <v>47.885</v>
      </c>
      <c r="G5" s="369">
        <v>54.368</v>
      </c>
      <c r="H5" s="370">
        <v>87.875</v>
      </c>
      <c r="I5" s="371">
        <v>55.015</v>
      </c>
      <c r="J5" s="372">
        <v>-10.145</v>
      </c>
      <c r="K5" s="371">
        <v>4.872</v>
      </c>
      <c r="L5" s="489">
        <v>-17.925</v>
      </c>
      <c r="M5" s="489">
        <v>16.8</v>
      </c>
      <c r="N5" s="373">
        <v>0.2</v>
      </c>
    </row>
    <row r="6" spans="1:14" ht="19.5" customHeight="1">
      <c r="A6" s="65" t="s">
        <v>100</v>
      </c>
      <c r="B6" s="374"/>
      <c r="C6" s="374"/>
      <c r="D6" s="375"/>
      <c r="E6" s="376"/>
      <c r="F6" s="377"/>
      <c r="G6" s="377"/>
      <c r="H6" s="378"/>
      <c r="I6" s="379"/>
      <c r="J6" s="380"/>
      <c r="K6" s="379"/>
      <c r="L6" s="490"/>
      <c r="M6" s="490"/>
      <c r="N6" s="381"/>
    </row>
    <row r="7" spans="1:14" ht="21.75" customHeight="1">
      <c r="A7" s="20" t="s">
        <v>23</v>
      </c>
      <c r="B7" s="374">
        <v>1.417</v>
      </c>
      <c r="C7" s="374">
        <v>-0.238</v>
      </c>
      <c r="D7" s="375">
        <v>-0.059</v>
      </c>
      <c r="E7" s="375">
        <v>-0.006</v>
      </c>
      <c r="F7" s="377">
        <v>1.633</v>
      </c>
      <c r="G7" s="377">
        <v>1.012</v>
      </c>
      <c r="H7" s="382">
        <v>0.98</v>
      </c>
      <c r="I7" s="383">
        <v>-0.011</v>
      </c>
      <c r="J7" s="384">
        <v>0.332</v>
      </c>
      <c r="K7" s="383">
        <v>0.223</v>
      </c>
      <c r="L7" s="491">
        <v>2.887</v>
      </c>
      <c r="M7" s="491">
        <v>0.9</v>
      </c>
      <c r="N7" s="385">
        <v>1.5</v>
      </c>
    </row>
    <row r="8" spans="1:14" ht="19.5" customHeight="1">
      <c r="A8" s="20" t="s">
        <v>101</v>
      </c>
      <c r="B8" s="374">
        <v>103.34</v>
      </c>
      <c r="C8" s="374">
        <v>91.865</v>
      </c>
      <c r="D8" s="375">
        <v>71.772</v>
      </c>
      <c r="E8" s="375">
        <v>71.328</v>
      </c>
      <c r="F8" s="377">
        <v>73.372</v>
      </c>
      <c r="G8" s="377">
        <v>66.694</v>
      </c>
      <c r="H8" s="382">
        <v>68.121</v>
      </c>
      <c r="I8" s="383">
        <v>76.565</v>
      </c>
      <c r="J8" s="384">
        <v>78.726</v>
      </c>
      <c r="K8" s="383">
        <v>82.263</v>
      </c>
      <c r="L8" s="491">
        <v>84.053</v>
      </c>
      <c r="M8" s="491">
        <v>78.4</v>
      </c>
      <c r="N8" s="385">
        <v>77.9</v>
      </c>
    </row>
    <row r="9" spans="1:14" ht="19.5" customHeight="1">
      <c r="A9" s="20" t="s">
        <v>102</v>
      </c>
      <c r="B9" s="374">
        <v>20.931</v>
      </c>
      <c r="C9" s="374">
        <v>4.579</v>
      </c>
      <c r="D9" s="375">
        <v>5.177</v>
      </c>
      <c r="E9" s="375">
        <v>7.001</v>
      </c>
      <c r="F9" s="377">
        <v>10.445</v>
      </c>
      <c r="G9" s="377">
        <v>14.54</v>
      </c>
      <c r="H9" s="382">
        <v>14.344</v>
      </c>
      <c r="I9" s="383">
        <v>16.222</v>
      </c>
      <c r="J9" s="384">
        <v>15.064</v>
      </c>
      <c r="K9" s="383">
        <v>13.825</v>
      </c>
      <c r="L9" s="491">
        <v>11.977</v>
      </c>
      <c r="M9" s="491">
        <v>23.6</v>
      </c>
      <c r="N9" s="385">
        <v>20.3</v>
      </c>
    </row>
    <row r="10" spans="1:14" ht="19.5" customHeight="1">
      <c r="A10" s="20" t="s">
        <v>103</v>
      </c>
      <c r="B10" s="374">
        <v>0.897</v>
      </c>
      <c r="C10" s="375" t="s">
        <v>3</v>
      </c>
      <c r="D10" s="375" t="s">
        <v>3</v>
      </c>
      <c r="E10" s="375" t="s">
        <v>3</v>
      </c>
      <c r="F10" s="375" t="s">
        <v>3</v>
      </c>
      <c r="G10" s="375" t="s">
        <v>3</v>
      </c>
      <c r="H10" s="386">
        <v>0.005</v>
      </c>
      <c r="I10" s="383">
        <v>0.316</v>
      </c>
      <c r="J10" s="384">
        <v>-0.505</v>
      </c>
      <c r="K10" s="383">
        <v>0.098</v>
      </c>
      <c r="L10" s="491">
        <v>0.139</v>
      </c>
      <c r="M10" s="383">
        <v>-0.1</v>
      </c>
      <c r="N10" s="385">
        <v>0</v>
      </c>
    </row>
    <row r="11" spans="1:14" ht="19.5" customHeight="1">
      <c r="A11" s="20" t="s">
        <v>104</v>
      </c>
      <c r="B11" s="374">
        <v>9.121</v>
      </c>
      <c r="C11" s="374">
        <v>8.268</v>
      </c>
      <c r="D11" s="375">
        <v>6.373</v>
      </c>
      <c r="E11" s="375">
        <v>7.031</v>
      </c>
      <c r="F11" s="377">
        <v>9.433</v>
      </c>
      <c r="G11" s="377">
        <v>6.108</v>
      </c>
      <c r="H11" s="382">
        <v>6.667</v>
      </c>
      <c r="I11" s="383">
        <v>14.164</v>
      </c>
      <c r="J11" s="384">
        <v>12.326</v>
      </c>
      <c r="K11" s="383">
        <v>8.996</v>
      </c>
      <c r="L11" s="491">
        <v>4.929</v>
      </c>
      <c r="M11" s="491">
        <v>3.2</v>
      </c>
      <c r="N11" s="385">
        <v>3.3</v>
      </c>
    </row>
    <row r="12" spans="1:14" ht="19.5" customHeight="1">
      <c r="A12" s="20" t="s">
        <v>105</v>
      </c>
      <c r="B12" s="374">
        <v>13.452</v>
      </c>
      <c r="C12" s="374">
        <v>3.234</v>
      </c>
      <c r="D12" s="375">
        <v>-7.473</v>
      </c>
      <c r="E12" s="375">
        <v>-2.471</v>
      </c>
      <c r="F12" s="377">
        <v>30.384</v>
      </c>
      <c r="G12" s="377">
        <v>-2.324</v>
      </c>
      <c r="H12" s="382">
        <v>2.456</v>
      </c>
      <c r="I12" s="383">
        <v>6.479</v>
      </c>
      <c r="J12" s="384">
        <v>11.703</v>
      </c>
      <c r="K12" s="383">
        <v>-0.178</v>
      </c>
      <c r="L12" s="491">
        <v>13.838</v>
      </c>
      <c r="M12" s="491">
        <v>-1.7</v>
      </c>
      <c r="N12" s="528">
        <v>-6.4</v>
      </c>
    </row>
    <row r="13" spans="1:14" ht="19.5" customHeight="1">
      <c r="A13" s="20" t="s">
        <v>230</v>
      </c>
      <c r="B13" s="374"/>
      <c r="C13" s="374"/>
      <c r="D13" s="375"/>
      <c r="E13" s="375"/>
      <c r="F13" s="377"/>
      <c r="G13" s="377"/>
      <c r="H13" s="382"/>
      <c r="I13" s="409" t="s">
        <v>4</v>
      </c>
      <c r="J13" s="409" t="s">
        <v>4</v>
      </c>
      <c r="K13" s="409" t="s">
        <v>4</v>
      </c>
      <c r="L13" s="409" t="s">
        <v>4</v>
      </c>
      <c r="M13" s="409" t="s">
        <v>4</v>
      </c>
      <c r="N13" s="528">
        <v>-3</v>
      </c>
    </row>
    <row r="14" spans="1:14" ht="19.5" customHeight="1">
      <c r="A14" s="20" t="s">
        <v>106</v>
      </c>
      <c r="B14" s="374">
        <v>-6.761</v>
      </c>
      <c r="C14" s="374">
        <v>1.583</v>
      </c>
      <c r="D14" s="375">
        <v>0.501</v>
      </c>
      <c r="E14" s="375">
        <v>-1.851</v>
      </c>
      <c r="F14" s="377">
        <v>12.303</v>
      </c>
      <c r="G14" s="377">
        <v>-2.234</v>
      </c>
      <c r="H14" s="382">
        <v>-3.334</v>
      </c>
      <c r="I14" s="383">
        <v>-3.251</v>
      </c>
      <c r="J14" s="384">
        <v>3.558</v>
      </c>
      <c r="K14" s="383">
        <v>-6.33</v>
      </c>
      <c r="L14" s="491">
        <v>1.15</v>
      </c>
      <c r="M14" s="491">
        <v>-1.6</v>
      </c>
      <c r="N14" s="385">
        <v>5.5</v>
      </c>
    </row>
    <row r="15" spans="1:14" ht="19.5" customHeight="1">
      <c r="A15" s="20" t="s">
        <v>107</v>
      </c>
      <c r="B15" s="374">
        <v>-3.42</v>
      </c>
      <c r="C15" s="374">
        <v>-1.275</v>
      </c>
      <c r="D15" s="375">
        <v>0.242</v>
      </c>
      <c r="E15" s="375">
        <v>1.087</v>
      </c>
      <c r="F15" s="377">
        <v>-1.36</v>
      </c>
      <c r="G15" s="377">
        <v>2.697</v>
      </c>
      <c r="H15" s="382">
        <v>-5.021</v>
      </c>
      <c r="I15" s="383">
        <v>-6.657</v>
      </c>
      <c r="J15" s="384">
        <v>6.721</v>
      </c>
      <c r="K15" s="383">
        <v>-3.359</v>
      </c>
      <c r="L15" s="491">
        <v>-4.335</v>
      </c>
      <c r="M15" s="491">
        <v>1.2</v>
      </c>
      <c r="N15" s="528">
        <v>-4.8</v>
      </c>
    </row>
    <row r="16" spans="1:14" ht="19.5" customHeight="1">
      <c r="A16" s="20" t="s">
        <v>108</v>
      </c>
      <c r="B16" s="374">
        <v>-30.592</v>
      </c>
      <c r="C16" s="374">
        <v>-58.859</v>
      </c>
      <c r="D16" s="375">
        <v>16.9</v>
      </c>
      <c r="E16" s="375">
        <v>-53.278</v>
      </c>
      <c r="F16" s="377">
        <v>7.736</v>
      </c>
      <c r="G16" s="377">
        <v>27.307</v>
      </c>
      <c r="H16" s="382">
        <v>-8.256</v>
      </c>
      <c r="I16" s="383">
        <v>-12.451</v>
      </c>
      <c r="J16" s="384">
        <v>2.011</v>
      </c>
      <c r="K16" s="383">
        <v>9.049</v>
      </c>
      <c r="L16" s="491">
        <v>-19.921</v>
      </c>
      <c r="M16" s="491">
        <v>-27.7</v>
      </c>
      <c r="N16" s="385">
        <v>25.2</v>
      </c>
    </row>
    <row r="17" spans="1:14" ht="19.5" customHeight="1">
      <c r="A17" s="20" t="s">
        <v>109</v>
      </c>
      <c r="B17" s="374">
        <v>2.243</v>
      </c>
      <c r="C17" s="374">
        <v>48.031</v>
      </c>
      <c r="D17" s="375">
        <v>-19.823</v>
      </c>
      <c r="E17" s="375">
        <v>35.153</v>
      </c>
      <c r="F17" s="377">
        <v>14.477</v>
      </c>
      <c r="G17" s="377">
        <v>-6.615</v>
      </c>
      <c r="H17" s="382">
        <v>6.918</v>
      </c>
      <c r="I17" s="383">
        <v>8.676</v>
      </c>
      <c r="J17" s="384">
        <v>-29.022</v>
      </c>
      <c r="K17" s="383">
        <v>8.581</v>
      </c>
      <c r="L17" s="491">
        <v>18.561</v>
      </c>
      <c r="M17" s="491">
        <v>0.3</v>
      </c>
      <c r="N17" s="528">
        <v>-6.6</v>
      </c>
    </row>
    <row r="18" spans="1:14" ht="19.5" customHeight="1">
      <c r="A18" s="20" t="s">
        <v>110</v>
      </c>
      <c r="B18" s="374">
        <v>6.909</v>
      </c>
      <c r="C18" s="374">
        <v>1.895</v>
      </c>
      <c r="D18" s="375">
        <v>6.334</v>
      </c>
      <c r="E18" s="375">
        <v>10.324</v>
      </c>
      <c r="F18" s="377">
        <v>-12.845</v>
      </c>
      <c r="G18" s="377">
        <v>-9.956</v>
      </c>
      <c r="H18" s="382">
        <v>4.089</v>
      </c>
      <c r="I18" s="383">
        <v>2.774</v>
      </c>
      <c r="J18" s="384">
        <v>5.891</v>
      </c>
      <c r="K18" s="383">
        <v>-3.671</v>
      </c>
      <c r="L18" s="491">
        <v>7.056</v>
      </c>
      <c r="M18" s="491">
        <v>23.6</v>
      </c>
      <c r="N18" s="528">
        <v>-3.8</v>
      </c>
    </row>
    <row r="19" spans="1:14" ht="19.5" customHeight="1">
      <c r="A19" s="20" t="s">
        <v>231</v>
      </c>
      <c r="B19" s="374"/>
      <c r="C19" s="374"/>
      <c r="D19" s="375"/>
      <c r="E19" s="375"/>
      <c r="F19" s="377"/>
      <c r="G19" s="377"/>
      <c r="H19" s="382"/>
      <c r="I19" s="409" t="s">
        <v>4</v>
      </c>
      <c r="J19" s="409" t="s">
        <v>4</v>
      </c>
      <c r="K19" s="409" t="s">
        <v>4</v>
      </c>
      <c r="L19" s="409" t="s">
        <v>4</v>
      </c>
      <c r="M19" s="409" t="s">
        <v>4</v>
      </c>
      <c r="N19" s="528">
        <v>-7.2</v>
      </c>
    </row>
    <row r="20" spans="1:14" ht="19.5" customHeight="1">
      <c r="A20" s="20" t="s">
        <v>232</v>
      </c>
      <c r="B20" s="374"/>
      <c r="C20" s="374"/>
      <c r="D20" s="375"/>
      <c r="E20" s="375"/>
      <c r="F20" s="377"/>
      <c r="G20" s="377"/>
      <c r="H20" s="382"/>
      <c r="I20" s="409" t="s">
        <v>4</v>
      </c>
      <c r="J20" s="409" t="s">
        <v>4</v>
      </c>
      <c r="K20" s="409" t="s">
        <v>4</v>
      </c>
      <c r="L20" s="409" t="s">
        <v>4</v>
      </c>
      <c r="M20" s="491">
        <v>-0.5</v>
      </c>
      <c r="N20" s="528">
        <v>7.1</v>
      </c>
    </row>
    <row r="21" spans="1:14" ht="19.5" customHeight="1">
      <c r="A21" s="20" t="s">
        <v>111</v>
      </c>
      <c r="B21" s="387">
        <v>-0.055</v>
      </c>
      <c r="C21" s="387">
        <v>6.578</v>
      </c>
      <c r="D21" s="388">
        <v>34.657</v>
      </c>
      <c r="E21" s="388">
        <v>32.352</v>
      </c>
      <c r="F21" s="389">
        <v>28.27</v>
      </c>
      <c r="G21" s="389">
        <v>11.618</v>
      </c>
      <c r="H21" s="390">
        <v>13.056</v>
      </c>
      <c r="I21" s="391">
        <v>6.932</v>
      </c>
      <c r="J21" s="392">
        <v>1.924</v>
      </c>
      <c r="K21" s="391">
        <v>2.438</v>
      </c>
      <c r="L21" s="492">
        <v>-2.472</v>
      </c>
      <c r="M21" s="492">
        <v>1.3</v>
      </c>
      <c r="N21" s="393">
        <v>0</v>
      </c>
    </row>
    <row r="22" spans="1:15" ht="19.5" customHeight="1">
      <c r="A22" s="66" t="s">
        <v>112</v>
      </c>
      <c r="B22" s="394">
        <f aca="true" t="shared" si="0" ref="B22:K22">B5+SUM(B7:B21)</f>
        <v>194.33100000000002</v>
      </c>
      <c r="C22" s="394">
        <f t="shared" si="0"/>
        <v>259.77099999999996</v>
      </c>
      <c r="D22" s="375">
        <f t="shared" si="0"/>
        <v>160.864</v>
      </c>
      <c r="E22" s="395">
        <f t="shared" si="0"/>
        <v>235.99200000000002</v>
      </c>
      <c r="F22" s="396">
        <f t="shared" si="0"/>
        <v>221.73299999999998</v>
      </c>
      <c r="G22" s="396">
        <f t="shared" si="0"/>
        <v>163.21500000000003</v>
      </c>
      <c r="H22" s="397">
        <f t="shared" si="0"/>
        <v>187.89999999999998</v>
      </c>
      <c r="I22" s="398">
        <f t="shared" si="0"/>
        <v>164.77300000000002</v>
      </c>
      <c r="J22" s="399">
        <f t="shared" si="0"/>
        <v>98.584</v>
      </c>
      <c r="K22" s="398">
        <f t="shared" si="0"/>
        <v>116.80700000000002</v>
      </c>
      <c r="L22" s="493">
        <f>L5+SUM(L7:L21)</f>
        <v>99.93700000000003</v>
      </c>
      <c r="M22" s="493">
        <v>117.5</v>
      </c>
      <c r="N22" s="400">
        <v>109.3</v>
      </c>
      <c r="O22" s="151"/>
    </row>
    <row r="23" spans="1:14" ht="19.5" customHeight="1">
      <c r="A23" s="20"/>
      <c r="B23" s="374"/>
      <c r="C23" s="374"/>
      <c r="D23" s="375"/>
      <c r="E23" s="376"/>
      <c r="F23" s="377"/>
      <c r="G23" s="377"/>
      <c r="H23" s="382"/>
      <c r="I23" s="383"/>
      <c r="J23" s="384"/>
      <c r="K23" s="383"/>
      <c r="L23" s="491"/>
      <c r="M23" s="491"/>
      <c r="N23" s="385"/>
    </row>
    <row r="24" spans="1:14" ht="19.5" customHeight="1" thickBot="1">
      <c r="A24" s="20" t="s">
        <v>113</v>
      </c>
      <c r="B24" s="394">
        <v>-2.351</v>
      </c>
      <c r="C24" s="394">
        <v>-29.406</v>
      </c>
      <c r="D24" s="395">
        <v>-13.805</v>
      </c>
      <c r="E24" s="395">
        <v>-32.825</v>
      </c>
      <c r="F24" s="396">
        <v>-32.135</v>
      </c>
      <c r="G24" s="396">
        <v>-10.56</v>
      </c>
      <c r="H24" s="397">
        <v>-16.346</v>
      </c>
      <c r="I24" s="398">
        <v>-12.532</v>
      </c>
      <c r="J24" s="399">
        <v>-6.578</v>
      </c>
      <c r="K24" s="398">
        <v>-7.3</v>
      </c>
      <c r="L24" s="493">
        <v>-2.117</v>
      </c>
      <c r="M24" s="493">
        <v>-6.4</v>
      </c>
      <c r="N24" s="528">
        <v>-12.3</v>
      </c>
    </row>
    <row r="25" spans="1:14" ht="19.5" customHeight="1">
      <c r="A25" s="67" t="s">
        <v>114</v>
      </c>
      <c r="B25" s="401">
        <f aca="true" t="shared" si="1" ref="B25:K25">B22+B24</f>
        <v>191.98000000000002</v>
      </c>
      <c r="C25" s="401">
        <f t="shared" si="1"/>
        <v>230.36499999999995</v>
      </c>
      <c r="D25" s="401">
        <f t="shared" si="1"/>
        <v>147.059</v>
      </c>
      <c r="E25" s="401">
        <f t="shared" si="1"/>
        <v>203.16700000000003</v>
      </c>
      <c r="F25" s="401">
        <f t="shared" si="1"/>
        <v>189.59799999999998</v>
      </c>
      <c r="G25" s="401">
        <f t="shared" si="1"/>
        <v>152.65500000000003</v>
      </c>
      <c r="H25" s="402">
        <f>H22+H24</f>
        <v>171.55399999999997</v>
      </c>
      <c r="I25" s="403">
        <f t="shared" si="1"/>
        <v>152.241</v>
      </c>
      <c r="J25" s="404">
        <f t="shared" si="1"/>
        <v>92.006</v>
      </c>
      <c r="K25" s="403">
        <f t="shared" si="1"/>
        <v>109.50700000000002</v>
      </c>
      <c r="L25" s="494">
        <f>L22+L24</f>
        <v>97.82000000000002</v>
      </c>
      <c r="M25" s="494">
        <v>111.1</v>
      </c>
      <c r="N25" s="405">
        <v>97</v>
      </c>
    </row>
    <row r="26" spans="1:14" ht="19.5" customHeight="1">
      <c r="A26" s="20"/>
      <c r="B26" s="374"/>
      <c r="C26" s="374"/>
      <c r="D26" s="375"/>
      <c r="E26" s="376"/>
      <c r="F26" s="376"/>
      <c r="G26" s="376"/>
      <c r="H26" s="376"/>
      <c r="I26" s="406"/>
      <c r="J26" s="407"/>
      <c r="K26" s="406"/>
      <c r="L26" s="495"/>
      <c r="M26" s="495"/>
      <c r="N26" s="408"/>
    </row>
    <row r="27" spans="1:14" ht="19.5" customHeight="1">
      <c r="A27" s="24" t="s">
        <v>115</v>
      </c>
      <c r="B27" s="374"/>
      <c r="C27" s="374"/>
      <c r="D27" s="375"/>
      <c r="E27" s="376"/>
      <c r="F27" s="377"/>
      <c r="G27" s="377"/>
      <c r="H27" s="377"/>
      <c r="I27" s="409"/>
      <c r="J27" s="410"/>
      <c r="K27" s="409"/>
      <c r="L27" s="496"/>
      <c r="M27" s="496"/>
      <c r="N27" s="411"/>
    </row>
    <row r="28" spans="1:14" ht="19.5" customHeight="1">
      <c r="A28" s="159" t="s">
        <v>116</v>
      </c>
      <c r="B28" s="374">
        <v>1.197</v>
      </c>
      <c r="C28" s="374">
        <v>0.235</v>
      </c>
      <c r="D28" s="375">
        <v>3.157</v>
      </c>
      <c r="E28" s="375">
        <v>0.974</v>
      </c>
      <c r="F28" s="377">
        <v>1.396</v>
      </c>
      <c r="G28" s="377">
        <v>2.293</v>
      </c>
      <c r="H28" s="377">
        <v>3.132</v>
      </c>
      <c r="I28" s="409">
        <v>3.894</v>
      </c>
      <c r="J28" s="410">
        <v>21.417</v>
      </c>
      <c r="K28" s="409">
        <v>27.261</v>
      </c>
      <c r="L28" s="496">
        <v>14.689</v>
      </c>
      <c r="M28" s="496">
        <v>7.2</v>
      </c>
      <c r="N28" s="411">
        <v>26.4</v>
      </c>
    </row>
    <row r="29" spans="1:14" ht="19.5" customHeight="1">
      <c r="A29" s="20" t="s">
        <v>117</v>
      </c>
      <c r="B29" s="375" t="s">
        <v>3</v>
      </c>
      <c r="C29" s="374">
        <v>2.214</v>
      </c>
      <c r="D29" s="375">
        <v>0.694</v>
      </c>
      <c r="E29" s="375" t="s">
        <v>3</v>
      </c>
      <c r="F29" s="375" t="s">
        <v>3</v>
      </c>
      <c r="G29" s="375" t="s">
        <v>3</v>
      </c>
      <c r="H29" s="375" t="s">
        <v>4</v>
      </c>
      <c r="I29" s="409" t="s">
        <v>4</v>
      </c>
      <c r="J29" s="410">
        <v>0.65</v>
      </c>
      <c r="K29" s="409">
        <v>0.002</v>
      </c>
      <c r="L29" s="496">
        <v>0</v>
      </c>
      <c r="M29" s="496">
        <v>0</v>
      </c>
      <c r="N29" s="411">
        <v>3.9</v>
      </c>
    </row>
    <row r="30" spans="1:14" ht="19.5" customHeight="1">
      <c r="A30" s="20" t="s">
        <v>118</v>
      </c>
      <c r="B30" s="374">
        <v>0.2</v>
      </c>
      <c r="C30" s="374">
        <v>1.515</v>
      </c>
      <c r="D30" s="375">
        <v>2.436</v>
      </c>
      <c r="E30" s="375">
        <v>0.231</v>
      </c>
      <c r="F30" s="377" t="s">
        <v>3</v>
      </c>
      <c r="G30" s="377" t="s">
        <v>3</v>
      </c>
      <c r="H30" s="377" t="s">
        <v>3</v>
      </c>
      <c r="I30" s="409" t="s">
        <v>3</v>
      </c>
      <c r="J30" s="410" t="s">
        <v>3</v>
      </c>
      <c r="K30" s="409" t="s">
        <v>4</v>
      </c>
      <c r="L30" s="496" t="s">
        <v>4</v>
      </c>
      <c r="M30" s="496">
        <v>0</v>
      </c>
      <c r="N30" s="411">
        <v>0.4</v>
      </c>
    </row>
    <row r="31" spans="1:14" ht="19.5" customHeight="1">
      <c r="A31" s="28" t="s">
        <v>119</v>
      </c>
      <c r="B31" s="375" t="s">
        <v>3</v>
      </c>
      <c r="C31" s="375" t="s">
        <v>3</v>
      </c>
      <c r="D31" s="375">
        <v>0.317</v>
      </c>
      <c r="E31" s="375" t="s">
        <v>3</v>
      </c>
      <c r="F31" s="377">
        <v>1.027</v>
      </c>
      <c r="G31" s="377" t="s">
        <v>3</v>
      </c>
      <c r="H31" s="377" t="s">
        <v>3</v>
      </c>
      <c r="I31" s="409">
        <v>0.2</v>
      </c>
      <c r="J31" s="410" t="s">
        <v>4</v>
      </c>
      <c r="K31" s="409" t="s">
        <v>4</v>
      </c>
      <c r="L31" s="496">
        <v>2.56</v>
      </c>
      <c r="M31" s="496">
        <v>0</v>
      </c>
      <c r="N31" s="411">
        <v>3.6</v>
      </c>
    </row>
    <row r="32" spans="1:14" ht="19.5" customHeight="1">
      <c r="A32" s="20" t="s">
        <v>120</v>
      </c>
      <c r="B32" s="374">
        <v>0.034</v>
      </c>
      <c r="C32" s="374">
        <v>0.75</v>
      </c>
      <c r="D32" s="375">
        <v>2.888</v>
      </c>
      <c r="E32" s="375">
        <v>1.291</v>
      </c>
      <c r="F32" s="377">
        <v>0.451</v>
      </c>
      <c r="G32" s="377" t="s">
        <v>3</v>
      </c>
      <c r="H32" s="377">
        <v>2.21</v>
      </c>
      <c r="I32" s="409">
        <v>3.027</v>
      </c>
      <c r="J32" s="410">
        <v>5.772</v>
      </c>
      <c r="K32" s="409">
        <v>1.032</v>
      </c>
      <c r="L32" s="496">
        <v>2.804</v>
      </c>
      <c r="M32" s="496">
        <v>1.4</v>
      </c>
      <c r="N32" s="411">
        <v>1.3</v>
      </c>
    </row>
    <row r="33" spans="1:14" ht="19.5" customHeight="1">
      <c r="A33" s="20" t="s">
        <v>121</v>
      </c>
      <c r="B33" s="375" t="s">
        <v>3</v>
      </c>
      <c r="C33" s="374">
        <v>68.876</v>
      </c>
      <c r="D33" s="375">
        <v>138.129</v>
      </c>
      <c r="E33" s="375">
        <v>39.781</v>
      </c>
      <c r="F33" s="377">
        <v>63.431</v>
      </c>
      <c r="G33" s="377" t="s">
        <v>3</v>
      </c>
      <c r="H33" s="377">
        <v>61.79</v>
      </c>
      <c r="I33" s="409">
        <v>142.562</v>
      </c>
      <c r="J33" s="410">
        <v>275.109</v>
      </c>
      <c r="K33" s="409">
        <v>103.95</v>
      </c>
      <c r="L33" s="496">
        <v>124.867</v>
      </c>
      <c r="M33" s="496">
        <v>118.9</v>
      </c>
      <c r="N33" s="411">
        <v>141.5</v>
      </c>
    </row>
    <row r="34" spans="1:14" ht="19.5" customHeight="1">
      <c r="A34" s="20" t="s">
        <v>12</v>
      </c>
      <c r="B34" s="375">
        <v>1.498</v>
      </c>
      <c r="C34" s="374">
        <v>0.222</v>
      </c>
      <c r="D34" s="375" t="s">
        <v>3</v>
      </c>
      <c r="E34" s="375" t="s">
        <v>3</v>
      </c>
      <c r="F34" s="375" t="s">
        <v>3</v>
      </c>
      <c r="G34" s="375" t="s">
        <v>3</v>
      </c>
      <c r="H34" s="375" t="s">
        <v>3</v>
      </c>
      <c r="I34" s="409" t="s">
        <v>3</v>
      </c>
      <c r="J34" s="410">
        <v>0.068</v>
      </c>
      <c r="K34" s="409" t="s">
        <v>4</v>
      </c>
      <c r="L34" s="496">
        <v>9.58</v>
      </c>
      <c r="M34" s="496">
        <v>8</v>
      </c>
      <c r="N34" s="411">
        <v>18.6</v>
      </c>
    </row>
    <row r="35" spans="1:14" ht="19.5" customHeight="1">
      <c r="A35" s="20"/>
      <c r="B35" s="374"/>
      <c r="C35" s="374"/>
      <c r="D35" s="375"/>
      <c r="E35" s="376"/>
      <c r="F35" s="376"/>
      <c r="G35" s="376"/>
      <c r="H35" s="376"/>
      <c r="I35" s="406"/>
      <c r="J35" s="407"/>
      <c r="K35" s="406"/>
      <c r="L35" s="495"/>
      <c r="M35" s="495"/>
      <c r="N35" s="408"/>
    </row>
    <row r="36" spans="1:14" ht="19.5" customHeight="1">
      <c r="A36" s="20" t="s">
        <v>122</v>
      </c>
      <c r="B36" s="374">
        <v>-30.195</v>
      </c>
      <c r="C36" s="374">
        <v>-44.099</v>
      </c>
      <c r="D36" s="375">
        <v>-41.68</v>
      </c>
      <c r="E36" s="375">
        <v>-52.126</v>
      </c>
      <c r="F36" s="377">
        <v>-115.965</v>
      </c>
      <c r="G36" s="377">
        <v>-54.885</v>
      </c>
      <c r="H36" s="377">
        <v>-51.596</v>
      </c>
      <c r="I36" s="409">
        <v>-73.307</v>
      </c>
      <c r="J36" s="410">
        <v>-110.142</v>
      </c>
      <c r="K36" s="409">
        <v>-68.788</v>
      </c>
      <c r="L36" s="496">
        <v>-69.972</v>
      </c>
      <c r="M36" s="496">
        <v>-89.8</v>
      </c>
      <c r="N36" s="528">
        <v>-88.9</v>
      </c>
    </row>
    <row r="37" spans="1:14" ht="19.5" customHeight="1">
      <c r="A37" s="20" t="s">
        <v>123</v>
      </c>
      <c r="B37" s="374">
        <v>-4.722</v>
      </c>
      <c r="C37" s="374">
        <v>0.218</v>
      </c>
      <c r="D37" s="375">
        <v>-6.178</v>
      </c>
      <c r="E37" s="375">
        <v>0.059</v>
      </c>
      <c r="F37" s="377">
        <v>-119.968</v>
      </c>
      <c r="G37" s="375">
        <v>-1.552</v>
      </c>
      <c r="H37" s="375">
        <v>-97.64</v>
      </c>
      <c r="I37" s="409">
        <v>-12.615</v>
      </c>
      <c r="J37" s="410">
        <v>-0.4</v>
      </c>
      <c r="K37" s="409">
        <v>-0.34</v>
      </c>
      <c r="L37" s="496">
        <v>-7.635</v>
      </c>
      <c r="M37" s="496">
        <v>-13</v>
      </c>
      <c r="N37" s="528">
        <v>-6.2</v>
      </c>
    </row>
    <row r="38" spans="1:14" ht="19.5" customHeight="1">
      <c r="A38" s="20" t="s">
        <v>124</v>
      </c>
      <c r="B38" s="374">
        <v>-1.442</v>
      </c>
      <c r="C38" s="374">
        <v>-1.447</v>
      </c>
      <c r="D38" s="375" t="s">
        <v>3</v>
      </c>
      <c r="E38" s="375" t="s">
        <v>3</v>
      </c>
      <c r="F38" s="375" t="s">
        <v>3</v>
      </c>
      <c r="G38" s="375" t="s">
        <v>3</v>
      </c>
      <c r="H38" s="375" t="s">
        <v>3</v>
      </c>
      <c r="I38" s="409" t="s">
        <v>3</v>
      </c>
      <c r="J38" s="410" t="s">
        <v>3</v>
      </c>
      <c r="K38" s="409" t="s">
        <v>4</v>
      </c>
      <c r="L38" s="496" t="s">
        <v>4</v>
      </c>
      <c r="M38" s="496" t="s">
        <v>4</v>
      </c>
      <c r="N38" s="529" t="s">
        <v>4</v>
      </c>
    </row>
    <row r="39" spans="1:14" ht="19.5" customHeight="1">
      <c r="A39" s="20" t="s">
        <v>125</v>
      </c>
      <c r="B39" s="374">
        <v>-1.3</v>
      </c>
      <c r="C39" s="374">
        <v>-139.139</v>
      </c>
      <c r="D39" s="375">
        <v>-65.987</v>
      </c>
      <c r="E39" s="375">
        <v>-100</v>
      </c>
      <c r="F39" s="377" t="s">
        <v>3</v>
      </c>
      <c r="G39" s="377">
        <v>-150</v>
      </c>
      <c r="H39" s="377">
        <v>-56</v>
      </c>
      <c r="I39" s="409">
        <v>-179.11</v>
      </c>
      <c r="J39" s="410">
        <v>-107.029</v>
      </c>
      <c r="K39" s="409">
        <v>-140.1</v>
      </c>
      <c r="L39" s="496">
        <v>-110</v>
      </c>
      <c r="M39" s="496">
        <v>-146.1</v>
      </c>
      <c r="N39" s="528">
        <v>-129</v>
      </c>
    </row>
    <row r="40" spans="1:14" ht="19.5" customHeight="1">
      <c r="A40" s="20" t="s">
        <v>126</v>
      </c>
      <c r="B40" s="394">
        <v>-9.819</v>
      </c>
      <c r="C40" s="394">
        <v>-0.432</v>
      </c>
      <c r="D40" s="395" t="s">
        <v>3</v>
      </c>
      <c r="E40" s="395">
        <v>-0.007</v>
      </c>
      <c r="F40" s="396" t="s">
        <v>3</v>
      </c>
      <c r="G40" s="396" t="s">
        <v>3</v>
      </c>
      <c r="H40" s="396" t="s">
        <v>3</v>
      </c>
      <c r="I40" s="284">
        <v>-0.2</v>
      </c>
      <c r="J40" s="412" t="s">
        <v>4</v>
      </c>
      <c r="K40" s="284">
        <v>-3.899</v>
      </c>
      <c r="L40" s="497">
        <v>-2.9</v>
      </c>
      <c r="M40" s="497">
        <v>-5</v>
      </c>
      <c r="N40" s="413">
        <v>0.2</v>
      </c>
    </row>
    <row r="41" spans="1:14" ht="19.5" customHeight="1" thickBot="1">
      <c r="A41" s="453" t="s">
        <v>12</v>
      </c>
      <c r="B41" s="394" t="s">
        <v>4</v>
      </c>
      <c r="C41" s="394" t="s">
        <v>4</v>
      </c>
      <c r="D41" s="395" t="s">
        <v>3</v>
      </c>
      <c r="E41" s="395" t="s">
        <v>4</v>
      </c>
      <c r="F41" s="396" t="s">
        <v>3</v>
      </c>
      <c r="G41" s="396" t="s">
        <v>3</v>
      </c>
      <c r="H41" s="396" t="s">
        <v>3</v>
      </c>
      <c r="I41" s="284" t="s">
        <v>4</v>
      </c>
      <c r="J41" s="412" t="s">
        <v>4</v>
      </c>
      <c r="K41" s="284">
        <v>-40</v>
      </c>
      <c r="L41" s="497">
        <v>-7</v>
      </c>
      <c r="M41" s="497">
        <v>-10.6</v>
      </c>
      <c r="N41" s="529" t="s">
        <v>4</v>
      </c>
    </row>
    <row r="42" spans="1:14" ht="19.5" customHeight="1">
      <c r="A42" s="67" t="s">
        <v>127</v>
      </c>
      <c r="B42" s="401">
        <f aca="true" t="shared" si="2" ref="B42:K42">SUM(B28:B41)</f>
        <v>-44.549</v>
      </c>
      <c r="C42" s="401">
        <f t="shared" si="2"/>
        <v>-111.087</v>
      </c>
      <c r="D42" s="401">
        <f t="shared" si="2"/>
        <v>33.77599999999998</v>
      </c>
      <c r="E42" s="401">
        <f t="shared" si="2"/>
        <v>-109.797</v>
      </c>
      <c r="F42" s="401">
        <f t="shared" si="2"/>
        <v>-169.62800000000001</v>
      </c>
      <c r="G42" s="401">
        <f t="shared" si="2"/>
        <v>-204.144</v>
      </c>
      <c r="H42" s="401">
        <f t="shared" si="2"/>
        <v>-138.10399999999998</v>
      </c>
      <c r="I42" s="414">
        <f t="shared" si="2"/>
        <v>-115.54899999999999</v>
      </c>
      <c r="J42" s="415">
        <f t="shared" si="2"/>
        <v>85.44499999999996</v>
      </c>
      <c r="K42" s="414">
        <f t="shared" si="2"/>
        <v>-120.88199999999999</v>
      </c>
      <c r="L42" s="498">
        <f>SUM(L28:L41)</f>
        <v>-43.00699999999997</v>
      </c>
      <c r="M42" s="498">
        <f>SUM(M28:M41)</f>
        <v>-129</v>
      </c>
      <c r="N42" s="530">
        <v>-28.7</v>
      </c>
    </row>
    <row r="43" spans="1:14" ht="19.5" customHeight="1">
      <c r="A43" s="28"/>
      <c r="B43" s="374"/>
      <c r="C43" s="374"/>
      <c r="D43" s="374"/>
      <c r="E43" s="394"/>
      <c r="F43" s="394"/>
      <c r="G43" s="394"/>
      <c r="H43" s="394"/>
      <c r="I43" s="416"/>
      <c r="J43" s="417"/>
      <c r="K43" s="416"/>
      <c r="L43" s="499"/>
      <c r="M43" s="499"/>
      <c r="N43" s="418"/>
    </row>
    <row r="44" spans="1:14" ht="19.5" customHeight="1">
      <c r="A44" s="24" t="s">
        <v>128</v>
      </c>
      <c r="B44" s="374"/>
      <c r="C44" s="374"/>
      <c r="D44" s="374"/>
      <c r="E44" s="394"/>
      <c r="F44" s="394"/>
      <c r="G44" s="394"/>
      <c r="H44" s="394"/>
      <c r="I44" s="409"/>
      <c r="J44" s="417"/>
      <c r="K44" s="416"/>
      <c r="L44" s="499"/>
      <c r="M44" s="499"/>
      <c r="N44" s="418"/>
    </row>
    <row r="45" spans="1:14" ht="19.5" customHeight="1">
      <c r="A45" s="20" t="s">
        <v>129</v>
      </c>
      <c r="B45" s="374">
        <v>0.002</v>
      </c>
      <c r="C45" s="374">
        <v>1.228</v>
      </c>
      <c r="D45" s="375">
        <v>0.584</v>
      </c>
      <c r="E45" s="375">
        <v>0.96</v>
      </c>
      <c r="F45" s="377">
        <v>17.103</v>
      </c>
      <c r="G45" s="377">
        <v>0.612</v>
      </c>
      <c r="H45" s="377">
        <v>125.903</v>
      </c>
      <c r="I45" s="409">
        <v>9.6</v>
      </c>
      <c r="J45" s="410">
        <v>32.007</v>
      </c>
      <c r="K45" s="409">
        <v>16.502</v>
      </c>
      <c r="L45" s="496">
        <v>3.42</v>
      </c>
      <c r="M45" s="496">
        <v>33.8</v>
      </c>
      <c r="N45" s="411">
        <v>37.7</v>
      </c>
    </row>
    <row r="46" spans="1:14" ht="19.5" customHeight="1">
      <c r="A46" s="20" t="s">
        <v>233</v>
      </c>
      <c r="B46" s="374"/>
      <c r="C46" s="374"/>
      <c r="D46" s="375"/>
      <c r="E46" s="375"/>
      <c r="F46" s="377"/>
      <c r="G46" s="377"/>
      <c r="H46" s="377"/>
      <c r="I46" s="409" t="s">
        <v>3</v>
      </c>
      <c r="J46" s="409" t="s">
        <v>3</v>
      </c>
      <c r="K46" s="409" t="s">
        <v>3</v>
      </c>
      <c r="L46" s="409" t="s">
        <v>3</v>
      </c>
      <c r="M46" s="409" t="s">
        <v>3</v>
      </c>
      <c r="N46" s="411">
        <v>6.6</v>
      </c>
    </row>
    <row r="47" spans="1:14" ht="19.5" customHeight="1">
      <c r="A47" s="20" t="s">
        <v>12</v>
      </c>
      <c r="B47" s="375" t="s">
        <v>3</v>
      </c>
      <c r="C47" s="375" t="s">
        <v>4</v>
      </c>
      <c r="D47" s="375" t="s">
        <v>4</v>
      </c>
      <c r="E47" s="375" t="s">
        <v>3</v>
      </c>
      <c r="F47" s="377" t="s">
        <v>4</v>
      </c>
      <c r="G47" s="377" t="s">
        <v>4</v>
      </c>
      <c r="H47" s="377" t="s">
        <v>4</v>
      </c>
      <c r="I47" s="409" t="s">
        <v>4</v>
      </c>
      <c r="J47" s="410" t="s">
        <v>4</v>
      </c>
      <c r="K47" s="409">
        <v>0.008</v>
      </c>
      <c r="L47" s="496">
        <v>0</v>
      </c>
      <c r="M47" s="496">
        <v>24</v>
      </c>
      <c r="N47" s="411">
        <v>0.2</v>
      </c>
    </row>
    <row r="48" spans="1:14" ht="19.5" customHeight="1">
      <c r="A48" s="20" t="s">
        <v>130</v>
      </c>
      <c r="B48" s="375" t="s">
        <v>3</v>
      </c>
      <c r="C48" s="375">
        <v>-119.952</v>
      </c>
      <c r="D48" s="375">
        <v>-0.03</v>
      </c>
      <c r="E48" s="375" t="s">
        <v>3</v>
      </c>
      <c r="F48" s="377">
        <v>-71.007</v>
      </c>
      <c r="G48" s="377">
        <v>-19.001</v>
      </c>
      <c r="H48" s="377" t="s">
        <v>4</v>
      </c>
      <c r="I48" s="409" t="s">
        <v>4</v>
      </c>
      <c r="J48" s="410" t="s">
        <v>4</v>
      </c>
      <c r="K48" s="409" t="s">
        <v>4</v>
      </c>
      <c r="L48" s="496">
        <v>-30.06</v>
      </c>
      <c r="M48" s="496">
        <v>-9.3</v>
      </c>
      <c r="N48" s="529" t="s">
        <v>4</v>
      </c>
    </row>
    <row r="49" spans="1:14" ht="19.5" customHeight="1">
      <c r="A49" s="20" t="s">
        <v>5</v>
      </c>
      <c r="B49" s="375">
        <v>0</v>
      </c>
      <c r="C49" s="375">
        <v>0</v>
      </c>
      <c r="D49" s="375">
        <v>0</v>
      </c>
      <c r="E49" s="375">
        <v>0</v>
      </c>
      <c r="F49" s="377">
        <v>0</v>
      </c>
      <c r="G49" s="377">
        <v>0</v>
      </c>
      <c r="H49" s="377">
        <v>0</v>
      </c>
      <c r="I49" s="409">
        <v>0</v>
      </c>
      <c r="J49" s="410">
        <v>-0.073</v>
      </c>
      <c r="K49" s="409" t="s">
        <v>4</v>
      </c>
      <c r="L49" s="496">
        <v>-2.839</v>
      </c>
      <c r="M49" s="496">
        <v>-1.3</v>
      </c>
      <c r="N49" s="528">
        <v>-5.5</v>
      </c>
    </row>
    <row r="50" spans="1:14" ht="19.5" customHeight="1">
      <c r="A50" s="20" t="s">
        <v>131</v>
      </c>
      <c r="B50" s="375" t="s">
        <v>3</v>
      </c>
      <c r="C50" s="374">
        <v>-28.377</v>
      </c>
      <c r="D50" s="375">
        <v>-27.489</v>
      </c>
      <c r="E50" s="375">
        <v>-82.433</v>
      </c>
      <c r="F50" s="377">
        <v>-27.489</v>
      </c>
      <c r="G50" s="375" t="s">
        <v>3</v>
      </c>
      <c r="H50" s="375">
        <v>-25.469</v>
      </c>
      <c r="I50" s="409">
        <v>-25.469</v>
      </c>
      <c r="J50" s="410">
        <v>-50.937</v>
      </c>
      <c r="K50" s="409" t="s">
        <v>4</v>
      </c>
      <c r="L50" s="496">
        <v>0</v>
      </c>
      <c r="M50" s="496">
        <v>0</v>
      </c>
      <c r="N50" s="528">
        <v>-35.7</v>
      </c>
    </row>
    <row r="51" spans="1:14" ht="19.5" customHeight="1">
      <c r="A51" s="159" t="s">
        <v>132</v>
      </c>
      <c r="B51" s="374">
        <v>-0.799</v>
      </c>
      <c r="C51" s="374">
        <v>-1.059</v>
      </c>
      <c r="D51" s="375">
        <v>-0.688</v>
      </c>
      <c r="E51" s="375">
        <v>-1.066</v>
      </c>
      <c r="F51" s="377">
        <v>-0.91</v>
      </c>
      <c r="G51" s="375">
        <v>-1.051</v>
      </c>
      <c r="H51" s="375">
        <v>-0.666</v>
      </c>
      <c r="I51" s="409">
        <v>-0.404</v>
      </c>
      <c r="J51" s="410">
        <v>-0.504</v>
      </c>
      <c r="K51" s="409">
        <v>-0.666</v>
      </c>
      <c r="L51" s="496">
        <v>-0.586</v>
      </c>
      <c r="M51" s="496">
        <v>-0.7</v>
      </c>
      <c r="N51" s="528">
        <v>-0.9</v>
      </c>
    </row>
    <row r="52" spans="1:14" ht="19.5" customHeight="1">
      <c r="A52" s="20" t="s">
        <v>133</v>
      </c>
      <c r="B52" s="374">
        <v>-0.619</v>
      </c>
      <c r="C52" s="374">
        <v>-0.002</v>
      </c>
      <c r="D52" s="375">
        <v>-1.967</v>
      </c>
      <c r="E52" s="375" t="s">
        <v>3</v>
      </c>
      <c r="F52" s="375" t="s">
        <v>3</v>
      </c>
      <c r="G52" s="375">
        <v>-60.02</v>
      </c>
      <c r="H52" s="375">
        <v>-62.86</v>
      </c>
      <c r="I52" s="409">
        <v>-52.757</v>
      </c>
      <c r="J52" s="410">
        <v>-64.615</v>
      </c>
      <c r="K52" s="409">
        <v>-70.378</v>
      </c>
      <c r="L52" s="496">
        <v>-46.864</v>
      </c>
      <c r="M52" s="496">
        <v>-24.8</v>
      </c>
      <c r="N52" s="528">
        <v>-29.8</v>
      </c>
    </row>
    <row r="53" spans="1:14" ht="19.5" customHeight="1">
      <c r="A53" s="20" t="s">
        <v>134</v>
      </c>
      <c r="B53" s="375" t="s">
        <v>3</v>
      </c>
      <c r="C53" s="375" t="s">
        <v>3</v>
      </c>
      <c r="D53" s="375">
        <v>-0.188</v>
      </c>
      <c r="E53" s="375" t="s">
        <v>3</v>
      </c>
      <c r="F53" s="375" t="s">
        <v>3</v>
      </c>
      <c r="G53" s="375" t="s">
        <v>3</v>
      </c>
      <c r="H53" s="375" t="s">
        <v>3</v>
      </c>
      <c r="I53" s="409" t="s">
        <v>3</v>
      </c>
      <c r="J53" s="410" t="s">
        <v>3</v>
      </c>
      <c r="K53" s="409" t="s">
        <v>4</v>
      </c>
      <c r="L53" s="496" t="s">
        <v>4</v>
      </c>
      <c r="M53" s="496" t="s">
        <v>4</v>
      </c>
      <c r="N53" s="529" t="s">
        <v>4</v>
      </c>
    </row>
    <row r="54" spans="1:14" ht="19.5" customHeight="1">
      <c r="A54" s="20" t="s">
        <v>135</v>
      </c>
      <c r="B54" s="375" t="s">
        <v>4</v>
      </c>
      <c r="C54" s="375" t="s">
        <v>4</v>
      </c>
      <c r="D54" s="375" t="s">
        <v>4</v>
      </c>
      <c r="E54" s="375" t="s">
        <v>4</v>
      </c>
      <c r="F54" s="375" t="s">
        <v>4</v>
      </c>
      <c r="G54" s="375" t="s">
        <v>4</v>
      </c>
      <c r="H54" s="375">
        <v>-3.029</v>
      </c>
      <c r="I54" s="409">
        <v>-10.392</v>
      </c>
      <c r="J54" s="410">
        <v>-13.928</v>
      </c>
      <c r="K54" s="409">
        <v>-15.838</v>
      </c>
      <c r="L54" s="496">
        <v>-18.631</v>
      </c>
      <c r="M54" s="496">
        <v>-19.1</v>
      </c>
      <c r="N54" s="528">
        <v>-17.5</v>
      </c>
    </row>
    <row r="55" spans="1:14" ht="19.5" customHeight="1">
      <c r="A55" s="20" t="s">
        <v>136</v>
      </c>
      <c r="B55" s="374">
        <v>-9.151</v>
      </c>
      <c r="C55" s="374">
        <v>-8.268</v>
      </c>
      <c r="D55" s="375">
        <v>-6.008</v>
      </c>
      <c r="E55" s="375">
        <v>-7.576</v>
      </c>
      <c r="F55" s="377">
        <v>-9.433</v>
      </c>
      <c r="G55" s="377">
        <v>-6.108</v>
      </c>
      <c r="H55" s="377">
        <v>-6.718</v>
      </c>
      <c r="I55" s="409">
        <v>-13.496</v>
      </c>
      <c r="J55" s="410">
        <v>-13.047</v>
      </c>
      <c r="K55" s="409">
        <v>-9.042</v>
      </c>
      <c r="L55" s="496">
        <v>-6.052</v>
      </c>
      <c r="M55" s="496">
        <v>-3.4</v>
      </c>
      <c r="N55" s="528">
        <v>-3.8</v>
      </c>
    </row>
    <row r="56" spans="1:14" ht="19.5" customHeight="1" thickBot="1">
      <c r="A56" s="20" t="s">
        <v>12</v>
      </c>
      <c r="B56" s="375" t="s">
        <v>3</v>
      </c>
      <c r="C56" s="394">
        <v>-0.604</v>
      </c>
      <c r="D56" s="395" t="s">
        <v>3</v>
      </c>
      <c r="E56" s="395">
        <v>-0.3</v>
      </c>
      <c r="F56" s="396">
        <v>-2.151</v>
      </c>
      <c r="G56" s="396">
        <v>-2.461</v>
      </c>
      <c r="H56" s="396">
        <v>-2.478</v>
      </c>
      <c r="I56" s="284">
        <v>-0.627</v>
      </c>
      <c r="J56" s="412">
        <v>-0.942</v>
      </c>
      <c r="K56" s="284">
        <v>-0.535</v>
      </c>
      <c r="L56" s="497">
        <v>-0.425</v>
      </c>
      <c r="M56" s="497">
        <v>-2.6</v>
      </c>
      <c r="N56" s="531">
        <v>-0.6</v>
      </c>
    </row>
    <row r="57" spans="1:14" ht="19.5" customHeight="1">
      <c r="A57" s="67" t="s">
        <v>137</v>
      </c>
      <c r="B57" s="401">
        <f aca="true" t="shared" si="3" ref="B57:I57">SUM(B45:B56)</f>
        <v>-10.567</v>
      </c>
      <c r="C57" s="401">
        <f t="shared" si="3"/>
        <v>-157.03400000000002</v>
      </c>
      <c r="D57" s="401">
        <f t="shared" si="3"/>
        <v>-35.786</v>
      </c>
      <c r="E57" s="401">
        <f t="shared" si="3"/>
        <v>-90.415</v>
      </c>
      <c r="F57" s="401">
        <f t="shared" si="3"/>
        <v>-93.88699999999999</v>
      </c>
      <c r="G57" s="401">
        <f t="shared" si="3"/>
        <v>-88.02900000000001</v>
      </c>
      <c r="H57" s="401">
        <f t="shared" si="3"/>
        <v>24.683000000000003</v>
      </c>
      <c r="I57" s="414">
        <f t="shared" si="3"/>
        <v>-93.54499999999999</v>
      </c>
      <c r="J57" s="415">
        <f>SUM(J45:J56)</f>
        <v>-112.03899999999999</v>
      </c>
      <c r="K57" s="414">
        <f>SUM(K45:K56)</f>
        <v>-79.949</v>
      </c>
      <c r="L57" s="498">
        <f>SUM(L45:L56)</f>
        <v>-102.03699999999999</v>
      </c>
      <c r="M57" s="498">
        <f>SUM(M45:M56)</f>
        <v>-3.400000000000002</v>
      </c>
      <c r="N57" s="532">
        <f>SUM(N45:N56)</f>
        <v>-49.29999999999999</v>
      </c>
    </row>
    <row r="58" spans="1:14" ht="19.5" customHeight="1" thickBot="1">
      <c r="A58" s="20"/>
      <c r="B58" s="367"/>
      <c r="C58" s="367"/>
      <c r="D58" s="395"/>
      <c r="E58" s="376"/>
      <c r="F58" s="377"/>
      <c r="G58" s="377"/>
      <c r="H58" s="377"/>
      <c r="I58" s="409"/>
      <c r="J58" s="410"/>
      <c r="K58" s="409"/>
      <c r="L58" s="496"/>
      <c r="M58" s="496"/>
      <c r="N58" s="411"/>
    </row>
    <row r="59" spans="1:14" ht="19.5" customHeight="1" thickTop="1">
      <c r="A59" s="68" t="s">
        <v>138</v>
      </c>
      <c r="B59" s="419">
        <f aca="true" t="shared" si="4" ref="B59:J59">B25+B42+B57</f>
        <v>136.864</v>
      </c>
      <c r="C59" s="419">
        <f t="shared" si="4"/>
        <v>-37.75600000000007</v>
      </c>
      <c r="D59" s="419">
        <f t="shared" si="4"/>
        <v>145.04899999999998</v>
      </c>
      <c r="E59" s="419">
        <f t="shared" si="4"/>
        <v>2.9550000000000267</v>
      </c>
      <c r="F59" s="419">
        <f t="shared" si="4"/>
        <v>-73.91700000000002</v>
      </c>
      <c r="G59" s="419">
        <f t="shared" si="4"/>
        <v>-139.51799999999997</v>
      </c>
      <c r="H59" s="419">
        <f t="shared" si="4"/>
        <v>58.132999999999996</v>
      </c>
      <c r="I59" s="420">
        <f t="shared" si="4"/>
        <v>-56.852999999999966</v>
      </c>
      <c r="J59" s="421">
        <f t="shared" si="4"/>
        <v>65.41199999999998</v>
      </c>
      <c r="K59" s="420">
        <f>K25+K42+K57</f>
        <v>-91.32399999999997</v>
      </c>
      <c r="L59" s="500">
        <f>L25+L42+L57</f>
        <v>-47.22399999999994</v>
      </c>
      <c r="M59" s="500">
        <f>M25+M42+M57</f>
        <v>-21.300000000000008</v>
      </c>
      <c r="N59" s="533">
        <f>N25+N42+N57</f>
        <v>19.000000000000007</v>
      </c>
    </row>
    <row r="60" spans="1:14" ht="19.5" customHeight="1">
      <c r="A60" s="20"/>
      <c r="B60" s="374"/>
      <c r="C60" s="374"/>
      <c r="D60" s="375"/>
      <c r="E60" s="376"/>
      <c r="F60" s="376"/>
      <c r="G60" s="376"/>
      <c r="H60" s="376"/>
      <c r="I60" s="406"/>
      <c r="J60" s="407"/>
      <c r="K60" s="406"/>
      <c r="L60" s="495"/>
      <c r="M60" s="495"/>
      <c r="N60" s="408"/>
    </row>
    <row r="61" spans="1:14" ht="19.5" customHeight="1">
      <c r="A61" s="20" t="s">
        <v>64</v>
      </c>
      <c r="B61" s="374"/>
      <c r="C61" s="374"/>
      <c r="D61" s="375"/>
      <c r="E61" s="376"/>
      <c r="F61" s="377"/>
      <c r="G61" s="377"/>
      <c r="H61" s="377"/>
      <c r="I61" s="409"/>
      <c r="J61" s="410"/>
      <c r="K61" s="409"/>
      <c r="L61" s="496"/>
      <c r="M61" s="496"/>
      <c r="N61" s="411"/>
    </row>
    <row r="62" spans="1:14" ht="19.5" customHeight="1">
      <c r="A62" s="20" t="s">
        <v>139</v>
      </c>
      <c r="B62" s="374">
        <v>90.548</v>
      </c>
      <c r="C62" s="374">
        <v>227.412</v>
      </c>
      <c r="D62" s="375">
        <v>189.656</v>
      </c>
      <c r="E62" s="375">
        <v>334.705</v>
      </c>
      <c r="F62" s="377">
        <v>337.66</v>
      </c>
      <c r="G62" s="377">
        <v>263.743</v>
      </c>
      <c r="H62" s="377">
        <v>124.225</v>
      </c>
      <c r="I62" s="409">
        <v>182.358</v>
      </c>
      <c r="J62" s="410">
        <v>125.505</v>
      </c>
      <c r="K62" s="409">
        <v>190.9</v>
      </c>
      <c r="L62" s="496">
        <v>99.554</v>
      </c>
      <c r="M62" s="496">
        <v>52.3</v>
      </c>
      <c r="N62" s="411">
        <v>31.2</v>
      </c>
    </row>
    <row r="63" spans="1:14" ht="19.5" customHeight="1">
      <c r="A63" s="31" t="s">
        <v>140</v>
      </c>
      <c r="B63" s="422">
        <v>227.412</v>
      </c>
      <c r="C63" s="422">
        <v>189.656</v>
      </c>
      <c r="D63" s="395">
        <v>334.705</v>
      </c>
      <c r="E63" s="395">
        <v>337.66</v>
      </c>
      <c r="F63" s="396">
        <v>263.743</v>
      </c>
      <c r="G63" s="396">
        <v>124.225</v>
      </c>
      <c r="H63" s="396">
        <f>H62+H59</f>
        <v>182.358</v>
      </c>
      <c r="I63" s="284">
        <f>I62+I59</f>
        <v>125.50500000000004</v>
      </c>
      <c r="J63" s="412">
        <f>J62+J59</f>
        <v>190.91699999999997</v>
      </c>
      <c r="K63" s="284">
        <v>99.6</v>
      </c>
      <c r="L63" s="497">
        <v>52.33</v>
      </c>
      <c r="M63" s="497">
        <v>31.2</v>
      </c>
      <c r="N63" s="413">
        <v>50.2</v>
      </c>
    </row>
    <row r="64" spans="1:14" ht="19.5" customHeight="1">
      <c r="A64" s="113" t="s">
        <v>141</v>
      </c>
      <c r="B64" s="423">
        <v>4.952</v>
      </c>
      <c r="C64" s="388" t="s">
        <v>3</v>
      </c>
      <c r="D64" s="388" t="s">
        <v>3</v>
      </c>
      <c r="E64" s="388" t="s">
        <v>3</v>
      </c>
      <c r="F64" s="388" t="s">
        <v>3</v>
      </c>
      <c r="G64" s="388" t="s">
        <v>3</v>
      </c>
      <c r="H64" s="388" t="s">
        <v>4</v>
      </c>
      <c r="I64" s="424" t="s">
        <v>4</v>
      </c>
      <c r="J64" s="425" t="s">
        <v>4</v>
      </c>
      <c r="K64" s="424" t="s">
        <v>4</v>
      </c>
      <c r="L64" s="501" t="s">
        <v>4</v>
      </c>
      <c r="M64" s="501" t="s">
        <v>4</v>
      </c>
      <c r="N64" s="534" t="s">
        <v>4</v>
      </c>
    </row>
    <row r="65" spans="1:14" ht="28.5" customHeight="1">
      <c r="A65" s="28"/>
      <c r="B65" s="13"/>
      <c r="C65" s="13"/>
      <c r="D65" s="14"/>
      <c r="E65" s="13"/>
      <c r="F65" s="13"/>
      <c r="G65" s="13"/>
      <c r="H65" s="13"/>
      <c r="I65" s="193"/>
      <c r="J65" s="248"/>
      <c r="K65" s="193"/>
      <c r="L65" s="193"/>
      <c r="M65" s="193"/>
      <c r="N65" s="193"/>
    </row>
    <row r="66" spans="1:14" ht="19.5" customHeight="1">
      <c r="A66" s="485" t="s">
        <v>142</v>
      </c>
      <c r="B66" s="485"/>
      <c r="C66" s="485"/>
      <c r="D66" s="485"/>
      <c r="E66" s="485"/>
      <c r="F66" s="485"/>
      <c r="G66" s="485"/>
      <c r="H66" s="28"/>
      <c r="I66" s="199"/>
      <c r="J66" s="270"/>
      <c r="K66" s="199"/>
      <c r="L66" s="199"/>
      <c r="M66" s="199"/>
      <c r="N66" s="199"/>
    </row>
    <row r="67" spans="1:7" ht="63.75" customHeight="1">
      <c r="A67" s="512" t="s">
        <v>143</v>
      </c>
      <c r="B67" s="512"/>
      <c r="C67" s="512"/>
      <c r="D67" s="512"/>
      <c r="E67" s="512"/>
      <c r="F67" s="512"/>
      <c r="G67" s="512"/>
    </row>
    <row r="68" spans="1:14" ht="102" customHeight="1">
      <c r="A68" s="503" t="s">
        <v>87</v>
      </c>
      <c r="B68" s="503"/>
      <c r="C68" s="503"/>
      <c r="D68" s="503"/>
      <c r="E68" s="503"/>
      <c r="F68" s="503"/>
      <c r="G68" s="504"/>
      <c r="H68" s="13"/>
      <c r="I68" s="193"/>
      <c r="J68" s="248"/>
      <c r="K68" s="193"/>
      <c r="L68" s="193"/>
      <c r="M68" s="193"/>
      <c r="N68" s="193"/>
    </row>
    <row r="69" spans="2:14" ht="15" customHeight="1">
      <c r="B69" s="13"/>
      <c r="C69" s="13"/>
      <c r="D69" s="13"/>
      <c r="E69" s="13"/>
      <c r="F69" s="13"/>
      <c r="G69" s="13"/>
      <c r="H69" s="13"/>
      <c r="I69" s="193"/>
      <c r="J69" s="248"/>
      <c r="K69" s="193"/>
      <c r="L69" s="193"/>
      <c r="M69" s="193"/>
      <c r="N69" s="193"/>
    </row>
    <row r="70" spans="2:14" ht="15" customHeight="1">
      <c r="B70" s="13"/>
      <c r="C70" s="13"/>
      <c r="D70" s="13"/>
      <c r="E70" s="13"/>
      <c r="F70" s="13"/>
      <c r="G70" s="13"/>
      <c r="H70" s="13"/>
      <c r="I70" s="193"/>
      <c r="J70" s="248"/>
      <c r="K70" s="193"/>
      <c r="L70" s="193"/>
      <c r="M70" s="193"/>
      <c r="N70" s="193"/>
    </row>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sheetData>
  <sheetProtection/>
  <mergeCells count="3">
    <mergeCell ref="A68:G68"/>
    <mergeCell ref="A2:A3"/>
    <mergeCell ref="A67:G67"/>
  </mergeCells>
  <printOptions/>
  <pageMargins left="0.75" right="0.75" top="1" bottom="1" header="0.5" footer="0.5"/>
  <pageSetup horizontalDpi="600" verticalDpi="600" orientation="portrait" paperSize="9" scale="52" r:id="rId1"/>
</worksheet>
</file>

<file path=xl/worksheets/sheet4.xml><?xml version="1.0" encoding="utf-8"?>
<worksheet xmlns="http://schemas.openxmlformats.org/spreadsheetml/2006/main" xmlns:r="http://schemas.openxmlformats.org/officeDocument/2006/relationships">
  <dimension ref="A1:O70"/>
  <sheetViews>
    <sheetView showGridLines="0" zoomScalePageLayoutView="0" workbookViewId="0" topLeftCell="A1">
      <selection activeCell="K27" sqref="K27"/>
    </sheetView>
  </sheetViews>
  <sheetFormatPr defaultColWidth="9.140625" defaultRowHeight="12.75" outlineLevelCol="1"/>
  <cols>
    <col min="1" max="1" width="32.8515625" style="8" customWidth="1"/>
    <col min="2" max="8" width="9.140625" style="8" hidden="1" customWidth="1" outlineLevel="1"/>
    <col min="9" max="9" width="9.140625" style="192" customWidth="1" collapsed="1"/>
    <col min="10" max="10" width="9.140625" style="8" customWidth="1"/>
    <col min="11" max="13" width="9.140625" style="192" customWidth="1"/>
    <col min="14" max="16384" width="9.140625" style="8" customWidth="1"/>
  </cols>
  <sheetData>
    <row r="1" spans="1:6" ht="28.5" customHeight="1">
      <c r="A1" s="26" t="s">
        <v>153</v>
      </c>
      <c r="B1" s="28"/>
      <c r="C1" s="28"/>
      <c r="D1" s="28"/>
      <c r="E1" s="28"/>
      <c r="F1" s="28"/>
    </row>
    <row r="2" spans="1:14" ht="28.5" customHeight="1">
      <c r="A2" s="45"/>
      <c r="B2" s="69">
        <v>2004</v>
      </c>
      <c r="C2" s="69">
        <v>2005</v>
      </c>
      <c r="D2" s="69">
        <v>2006</v>
      </c>
      <c r="E2" s="69">
        <v>2007</v>
      </c>
      <c r="F2" s="70">
        <v>2008</v>
      </c>
      <c r="G2" s="70">
        <v>2009</v>
      </c>
      <c r="H2" s="70">
        <v>2010</v>
      </c>
      <c r="I2" s="481">
        <v>2011</v>
      </c>
      <c r="J2" s="482">
        <v>2012</v>
      </c>
      <c r="K2" s="481">
        <v>2013</v>
      </c>
      <c r="L2" s="483">
        <v>2014</v>
      </c>
      <c r="M2" s="481">
        <v>2015</v>
      </c>
      <c r="N2" s="484">
        <v>2016</v>
      </c>
    </row>
    <row r="3" spans="1:14" ht="12.75">
      <c r="A3" s="58" t="s">
        <v>154</v>
      </c>
      <c r="B3" s="30"/>
      <c r="C3" s="18"/>
      <c r="D3" s="31"/>
      <c r="E3" s="32"/>
      <c r="F3" s="32"/>
      <c r="G3" s="32"/>
      <c r="H3" s="32"/>
      <c r="I3" s="224"/>
      <c r="J3" s="271"/>
      <c r="K3" s="224"/>
      <c r="L3" s="469"/>
      <c r="M3" s="224"/>
      <c r="N3" s="200"/>
    </row>
    <row r="4" spans="1:14" ht="12.75">
      <c r="A4" s="33" t="s">
        <v>155</v>
      </c>
      <c r="B4" s="21">
        <v>0.067</v>
      </c>
      <c r="C4" s="34">
        <v>0.105</v>
      </c>
      <c r="D4" s="34">
        <v>0.029</v>
      </c>
      <c r="E4" s="35">
        <v>0.079</v>
      </c>
      <c r="F4" s="36">
        <v>0.018</v>
      </c>
      <c r="G4" s="36">
        <v>0.035</v>
      </c>
      <c r="H4" s="36">
        <v>0.064</v>
      </c>
      <c r="I4" s="456">
        <v>0.034</v>
      </c>
      <c r="J4" s="479">
        <v>-0.008</v>
      </c>
      <c r="K4" s="456">
        <v>0.0004</v>
      </c>
      <c r="L4" s="470">
        <v>-0.0114</v>
      </c>
      <c r="M4" s="456">
        <v>0.011</v>
      </c>
      <c r="N4" s="463">
        <v>-0.014</v>
      </c>
    </row>
    <row r="5" spans="1:14" ht="12.75">
      <c r="A5" s="33" t="s">
        <v>156</v>
      </c>
      <c r="B5" s="21">
        <v>0.402</v>
      </c>
      <c r="C5" s="34">
        <v>0.437</v>
      </c>
      <c r="D5" s="34">
        <v>0.41</v>
      </c>
      <c r="E5" s="35">
        <v>0.432</v>
      </c>
      <c r="F5" s="36">
        <v>0.456</v>
      </c>
      <c r="G5" s="36">
        <v>0.401</v>
      </c>
      <c r="H5" s="36">
        <v>0.413</v>
      </c>
      <c r="I5" s="456">
        <v>0.359</v>
      </c>
      <c r="J5" s="479">
        <v>0.304</v>
      </c>
      <c r="K5" s="225">
        <v>0.299</v>
      </c>
      <c r="L5" s="470">
        <v>0.31</v>
      </c>
      <c r="M5" s="225" t="s">
        <v>224</v>
      </c>
      <c r="N5" s="463">
        <v>0.291</v>
      </c>
    </row>
    <row r="6" spans="1:14" ht="12.75">
      <c r="A6" s="37" t="s">
        <v>157</v>
      </c>
      <c r="B6" s="21">
        <v>0.059</v>
      </c>
      <c r="C6" s="21">
        <v>0.112</v>
      </c>
      <c r="D6" s="21">
        <v>0.028</v>
      </c>
      <c r="E6" s="22">
        <v>0.084</v>
      </c>
      <c r="F6" s="23">
        <v>0.02</v>
      </c>
      <c r="G6" s="23">
        <v>0.032</v>
      </c>
      <c r="H6" s="23">
        <v>0.059</v>
      </c>
      <c r="I6" s="457">
        <v>0.034</v>
      </c>
      <c r="J6" s="480">
        <v>-0.007</v>
      </c>
      <c r="K6" s="457">
        <v>0.0004</v>
      </c>
      <c r="L6" s="471">
        <v>-0.0108</v>
      </c>
      <c r="M6" s="457">
        <v>0.011</v>
      </c>
      <c r="N6" s="464">
        <v>-0.015</v>
      </c>
    </row>
    <row r="7" spans="1:14" ht="12.75">
      <c r="A7" s="12"/>
      <c r="B7" s="38"/>
      <c r="C7" s="19"/>
      <c r="D7" s="39"/>
      <c r="E7" s="40"/>
      <c r="F7" s="41"/>
      <c r="G7" s="41"/>
      <c r="H7" s="41"/>
      <c r="I7" s="211"/>
      <c r="J7" s="272"/>
      <c r="K7" s="211"/>
      <c r="L7" s="472"/>
      <c r="M7" s="211"/>
      <c r="N7" s="201"/>
    </row>
    <row r="8" spans="1:14" ht="12.75">
      <c r="A8" s="58" t="s">
        <v>158</v>
      </c>
      <c r="B8" s="42"/>
      <c r="C8" s="19"/>
      <c r="D8" s="39"/>
      <c r="E8" s="40"/>
      <c r="F8" s="43"/>
      <c r="G8" s="43"/>
      <c r="H8" s="43"/>
      <c r="I8" s="226"/>
      <c r="J8" s="273"/>
      <c r="K8" s="226"/>
      <c r="L8" s="473"/>
      <c r="M8" s="226"/>
      <c r="N8" s="202"/>
    </row>
    <row r="9" spans="1:14" ht="12.75">
      <c r="A9" s="33" t="s">
        <v>159</v>
      </c>
      <c r="B9" s="39" t="s">
        <v>180</v>
      </c>
      <c r="C9" s="39" t="s">
        <v>180</v>
      </c>
      <c r="D9" s="39" t="s">
        <v>180</v>
      </c>
      <c r="E9" s="40" t="s">
        <v>181</v>
      </c>
      <c r="F9" s="41" t="s">
        <v>181</v>
      </c>
      <c r="G9" s="41" t="s">
        <v>181</v>
      </c>
      <c r="H9" s="41" t="s">
        <v>182</v>
      </c>
      <c r="I9" s="211" t="s">
        <v>183</v>
      </c>
      <c r="J9" s="272" t="s">
        <v>183</v>
      </c>
      <c r="K9" s="211" t="s">
        <v>183</v>
      </c>
      <c r="L9" s="472" t="s">
        <v>223</v>
      </c>
      <c r="M9" s="211" t="s">
        <v>223</v>
      </c>
      <c r="N9" s="201" t="s">
        <v>223</v>
      </c>
    </row>
    <row r="10" spans="1:14" ht="12.75">
      <c r="A10" s="33" t="s">
        <v>160</v>
      </c>
      <c r="B10" s="39" t="s">
        <v>184</v>
      </c>
      <c r="C10" s="39" t="s">
        <v>184</v>
      </c>
      <c r="D10" s="39" t="s">
        <v>185</v>
      </c>
      <c r="E10" s="40" t="s">
        <v>186</v>
      </c>
      <c r="F10" s="41" t="s">
        <v>2</v>
      </c>
      <c r="G10" s="41" t="s">
        <v>187</v>
      </c>
      <c r="H10" s="41" t="s">
        <v>188</v>
      </c>
      <c r="I10" s="211" t="s">
        <v>186</v>
      </c>
      <c r="J10" s="272" t="s">
        <v>189</v>
      </c>
      <c r="K10" s="211" t="s">
        <v>198</v>
      </c>
      <c r="L10" s="472" t="s">
        <v>198</v>
      </c>
      <c r="M10" s="211" t="s">
        <v>185</v>
      </c>
      <c r="N10" s="201" t="s">
        <v>226</v>
      </c>
    </row>
    <row r="11" spans="1:14" ht="12.75">
      <c r="A11" s="37" t="s">
        <v>161</v>
      </c>
      <c r="B11" s="39" t="s">
        <v>190</v>
      </c>
      <c r="C11" s="39" t="s">
        <v>191</v>
      </c>
      <c r="D11" s="18" t="s">
        <v>192</v>
      </c>
      <c r="E11" s="19" t="s">
        <v>193</v>
      </c>
      <c r="F11" s="38" t="s">
        <v>194</v>
      </c>
      <c r="G11" s="38" t="s">
        <v>195</v>
      </c>
      <c r="H11" s="38" t="s">
        <v>194</v>
      </c>
      <c r="I11" s="227" t="s">
        <v>196</v>
      </c>
      <c r="J11" s="274" t="s">
        <v>197</v>
      </c>
      <c r="K11" s="227" t="s">
        <v>199</v>
      </c>
      <c r="L11" s="474" t="s">
        <v>193</v>
      </c>
      <c r="M11" s="227" t="s">
        <v>225</v>
      </c>
      <c r="N11" s="203" t="s">
        <v>193</v>
      </c>
    </row>
    <row r="12" spans="1:14" ht="12.75">
      <c r="A12" s="44"/>
      <c r="B12" s="38"/>
      <c r="C12" s="19"/>
      <c r="D12" s="18"/>
      <c r="E12" s="19"/>
      <c r="F12" s="38"/>
      <c r="G12" s="38"/>
      <c r="H12" s="38"/>
      <c r="I12" s="227"/>
      <c r="J12" s="274"/>
      <c r="K12" s="227"/>
      <c r="L12" s="474"/>
      <c r="M12" s="227"/>
      <c r="N12" s="203"/>
    </row>
    <row r="13" spans="1:14" ht="12.75">
      <c r="A13" s="61" t="s">
        <v>162</v>
      </c>
      <c r="B13" s="42"/>
      <c r="C13" s="19"/>
      <c r="D13" s="39"/>
      <c r="E13" s="19"/>
      <c r="F13" s="42"/>
      <c r="G13" s="42"/>
      <c r="H13" s="42"/>
      <c r="I13" s="228"/>
      <c r="J13" s="275"/>
      <c r="K13" s="228"/>
      <c r="L13" s="475"/>
      <c r="M13" s="228"/>
      <c r="N13" s="204"/>
    </row>
    <row r="14" spans="1:14" ht="12.75">
      <c r="A14" s="37" t="s">
        <v>163</v>
      </c>
      <c r="B14" s="38">
        <v>2.5</v>
      </c>
      <c r="C14" s="19">
        <v>2.8</v>
      </c>
      <c r="D14" s="18">
        <v>2.8</v>
      </c>
      <c r="E14" s="19">
        <v>2.8</v>
      </c>
      <c r="F14" s="38">
        <v>1.8</v>
      </c>
      <c r="G14" s="38">
        <v>2.1</v>
      </c>
      <c r="H14" s="152">
        <v>2</v>
      </c>
      <c r="I14" s="229">
        <v>1.9</v>
      </c>
      <c r="J14" s="276">
        <v>1.5</v>
      </c>
      <c r="K14" s="229">
        <v>1.6</v>
      </c>
      <c r="L14" s="476">
        <v>1.5</v>
      </c>
      <c r="M14" s="229">
        <v>1.4</v>
      </c>
      <c r="N14" s="205">
        <v>1.3</v>
      </c>
    </row>
    <row r="15" spans="1:14" ht="12.75">
      <c r="A15" s="44"/>
      <c r="B15" s="38"/>
      <c r="C15" s="19"/>
      <c r="D15" s="39"/>
      <c r="E15" s="19"/>
      <c r="F15" s="38"/>
      <c r="G15" s="38"/>
      <c r="H15" s="38"/>
      <c r="I15" s="227"/>
      <c r="J15" s="274"/>
      <c r="K15" s="227"/>
      <c r="L15" s="474"/>
      <c r="M15" s="227"/>
      <c r="N15" s="203"/>
    </row>
    <row r="16" spans="1:14" ht="12.75">
      <c r="A16" s="61" t="s">
        <v>164</v>
      </c>
      <c r="B16" s="42"/>
      <c r="C16" s="19"/>
      <c r="D16" s="39"/>
      <c r="E16" s="19"/>
      <c r="F16" s="42"/>
      <c r="G16" s="42"/>
      <c r="H16" s="42"/>
      <c r="I16" s="228"/>
      <c r="J16" s="275"/>
      <c r="K16" s="228"/>
      <c r="L16" s="475"/>
      <c r="M16" s="228"/>
      <c r="N16" s="204"/>
    </row>
    <row r="17" spans="1:14" ht="12.75">
      <c r="A17" s="37" t="s">
        <v>165</v>
      </c>
      <c r="B17" s="39" t="s">
        <v>1</v>
      </c>
      <c r="C17" s="39" t="s">
        <v>1</v>
      </c>
      <c r="D17" s="39" t="s">
        <v>1</v>
      </c>
      <c r="E17" s="19" t="s">
        <v>1</v>
      </c>
      <c r="F17" s="38" t="s">
        <v>1</v>
      </c>
      <c r="G17" s="38" t="s">
        <v>1</v>
      </c>
      <c r="H17" s="38" t="s">
        <v>4</v>
      </c>
      <c r="I17" s="227" t="s">
        <v>4</v>
      </c>
      <c r="J17" s="274" t="s">
        <v>4</v>
      </c>
      <c r="K17" s="227" t="s">
        <v>4</v>
      </c>
      <c r="L17" s="474" t="s">
        <v>4</v>
      </c>
      <c r="M17" s="474" t="s">
        <v>4</v>
      </c>
      <c r="N17" s="203" t="s">
        <v>4</v>
      </c>
    </row>
    <row r="18" spans="1:14" ht="12.75">
      <c r="A18" s="37" t="s">
        <v>166</v>
      </c>
      <c r="B18" s="426">
        <v>9</v>
      </c>
      <c r="C18" s="427">
        <v>18.2</v>
      </c>
      <c r="D18" s="376">
        <v>6.1</v>
      </c>
      <c r="E18" s="427">
        <v>17.1</v>
      </c>
      <c r="F18" s="426">
        <v>4.7</v>
      </c>
      <c r="G18" s="426">
        <v>8.7</v>
      </c>
      <c r="H18" s="426">
        <v>12.7</v>
      </c>
      <c r="I18" s="428">
        <v>3.7</v>
      </c>
      <c r="J18" s="429">
        <v>-1.1</v>
      </c>
      <c r="K18" s="428">
        <v>0.8</v>
      </c>
      <c r="L18" s="477">
        <v>-3.1</v>
      </c>
      <c r="M18" s="428">
        <v>5</v>
      </c>
      <c r="N18" s="430">
        <v>4.9</v>
      </c>
    </row>
    <row r="19" spans="1:14" ht="12.75">
      <c r="A19" s="37" t="s">
        <v>167</v>
      </c>
      <c r="B19" s="78" t="s">
        <v>200</v>
      </c>
      <c r="C19" s="78" t="s">
        <v>200</v>
      </c>
      <c r="D19" s="78" t="s">
        <v>200</v>
      </c>
      <c r="E19" s="78" t="s">
        <v>200</v>
      </c>
      <c r="F19" s="78" t="s">
        <v>200</v>
      </c>
      <c r="G19" s="78" t="s">
        <v>200</v>
      </c>
      <c r="H19" s="78" t="s">
        <v>200</v>
      </c>
      <c r="I19" s="78" t="s">
        <v>200</v>
      </c>
      <c r="J19" s="78" t="s">
        <v>200</v>
      </c>
      <c r="K19" s="227" t="s">
        <v>200</v>
      </c>
      <c r="L19" s="474" t="s">
        <v>200</v>
      </c>
      <c r="M19" s="227" t="s">
        <v>200</v>
      </c>
      <c r="N19" s="203" t="s">
        <v>200</v>
      </c>
    </row>
    <row r="20" spans="1:14" ht="12.75">
      <c r="A20" s="46" t="s">
        <v>168</v>
      </c>
      <c r="B20" s="431">
        <v>17.7</v>
      </c>
      <c r="C20" s="431">
        <v>22.5</v>
      </c>
      <c r="D20" s="431">
        <v>16.2</v>
      </c>
      <c r="E20" s="432">
        <v>21.5</v>
      </c>
      <c r="F20" s="433">
        <v>7.8</v>
      </c>
      <c r="G20" s="433">
        <v>16</v>
      </c>
      <c r="H20" s="433">
        <v>18</v>
      </c>
      <c r="I20" s="434">
        <v>5.7</v>
      </c>
      <c r="J20" s="435">
        <v>-1.5</v>
      </c>
      <c r="K20" s="434">
        <v>4.5</v>
      </c>
      <c r="L20" s="478">
        <v>4.7</v>
      </c>
      <c r="M20" s="434">
        <v>5.7</v>
      </c>
      <c r="N20" s="436">
        <v>2.4</v>
      </c>
    </row>
    <row r="21" ht="15" customHeight="1"/>
    <row r="22" spans="1:15" ht="36.75" customHeight="1">
      <c r="A22" s="513" t="s">
        <v>222</v>
      </c>
      <c r="B22" s="513"/>
      <c r="C22" s="513"/>
      <c r="D22" s="513"/>
      <c r="E22" s="513"/>
      <c r="F22" s="513"/>
      <c r="G22" s="513"/>
      <c r="H22" s="513"/>
      <c r="I22" s="513"/>
      <c r="J22" s="513"/>
      <c r="K22" s="513"/>
      <c r="L22" s="513"/>
      <c r="M22" s="513"/>
      <c r="N22" s="513"/>
      <c r="O22" s="151"/>
    </row>
    <row r="23" spans="1:15" ht="36.75" customHeight="1">
      <c r="A23" s="513" t="s">
        <v>227</v>
      </c>
      <c r="B23" s="513"/>
      <c r="C23" s="513"/>
      <c r="D23" s="513"/>
      <c r="E23" s="513"/>
      <c r="F23" s="513"/>
      <c r="G23" s="513"/>
      <c r="H23" s="513"/>
      <c r="I23" s="513"/>
      <c r="J23" s="513"/>
      <c r="K23" s="513"/>
      <c r="L23" s="513"/>
      <c r="M23" s="513"/>
      <c r="N23" s="513"/>
      <c r="O23" s="151"/>
    </row>
    <row r="25" ht="12.75">
      <c r="A25" s="47" t="s">
        <v>169</v>
      </c>
    </row>
    <row r="26" spans="1:7" ht="30.75" customHeight="1">
      <c r="A26" s="515" t="s">
        <v>170</v>
      </c>
      <c r="B26" s="520" t="s">
        <v>201</v>
      </c>
      <c r="C26" s="521"/>
      <c r="D26" s="521"/>
      <c r="E26" s="521"/>
      <c r="F26" s="521"/>
      <c r="G26" s="521"/>
    </row>
    <row r="27" spans="1:7" ht="12.75" customHeight="1">
      <c r="A27" s="515"/>
      <c r="B27" s="518" t="s">
        <v>202</v>
      </c>
      <c r="C27" s="519"/>
      <c r="D27" s="519"/>
      <c r="E27" s="519"/>
      <c r="F27" s="519"/>
      <c r="G27" s="519"/>
    </row>
    <row r="28" spans="1:2" ht="12" customHeight="1">
      <c r="A28" s="522"/>
      <c r="B28" s="514"/>
    </row>
    <row r="29" spans="1:2" ht="12" customHeight="1">
      <c r="A29" s="522"/>
      <c r="B29" s="514"/>
    </row>
    <row r="30" spans="1:7" ht="12.75" customHeight="1">
      <c r="A30" s="515" t="s">
        <v>156</v>
      </c>
      <c r="B30" s="520" t="s">
        <v>203</v>
      </c>
      <c r="C30" s="521"/>
      <c r="D30" s="521"/>
      <c r="E30" s="521"/>
      <c r="F30" s="521"/>
      <c r="G30" s="521"/>
    </row>
    <row r="31" spans="1:7" ht="12.75" customHeight="1">
      <c r="A31" s="523"/>
      <c r="B31" s="518" t="s">
        <v>204</v>
      </c>
      <c r="C31" s="519"/>
      <c r="D31" s="519"/>
      <c r="E31" s="519"/>
      <c r="F31" s="519"/>
      <c r="G31" s="519"/>
    </row>
    <row r="32" spans="1:2" ht="12" customHeight="1">
      <c r="A32" s="522"/>
      <c r="B32" s="514"/>
    </row>
    <row r="33" spans="1:2" ht="12" customHeight="1">
      <c r="A33" s="522"/>
      <c r="B33" s="514"/>
    </row>
    <row r="34" spans="1:7" ht="13.5" customHeight="1">
      <c r="A34" s="515" t="s">
        <v>171</v>
      </c>
      <c r="B34" s="520" t="s">
        <v>205</v>
      </c>
      <c r="C34" s="524"/>
      <c r="D34" s="524"/>
      <c r="E34" s="524"/>
      <c r="F34" s="524"/>
      <c r="G34" s="521"/>
    </row>
    <row r="35" spans="1:7" ht="41.25" customHeight="1">
      <c r="A35" s="515"/>
      <c r="B35" s="518" t="s">
        <v>206</v>
      </c>
      <c r="C35" s="519"/>
      <c r="D35" s="519"/>
      <c r="E35" s="519"/>
      <c r="F35" s="519"/>
      <c r="G35" s="519"/>
    </row>
    <row r="36" spans="1:2" ht="12.75">
      <c r="A36" s="5"/>
      <c r="B36" s="3"/>
    </row>
    <row r="37" spans="1:7" ht="27.75" customHeight="1">
      <c r="A37" s="515" t="s">
        <v>172</v>
      </c>
      <c r="B37" s="520" t="s">
        <v>207</v>
      </c>
      <c r="C37" s="521"/>
      <c r="D37" s="521"/>
      <c r="E37" s="521"/>
      <c r="F37" s="521"/>
      <c r="G37" s="521"/>
    </row>
    <row r="38" spans="1:7" ht="16.5" customHeight="1">
      <c r="A38" s="507"/>
      <c r="B38" s="518" t="s">
        <v>208</v>
      </c>
      <c r="C38" s="519"/>
      <c r="D38" s="519"/>
      <c r="E38" s="519"/>
      <c r="F38" s="519"/>
      <c r="G38" s="519"/>
    </row>
    <row r="39" spans="1:2" ht="12.75">
      <c r="A39" s="5"/>
      <c r="B39" s="9"/>
    </row>
    <row r="40" spans="1:7" ht="33" customHeight="1">
      <c r="A40" s="515" t="s">
        <v>173</v>
      </c>
      <c r="B40" s="520" t="s">
        <v>209</v>
      </c>
      <c r="C40" s="521"/>
      <c r="D40" s="521"/>
      <c r="E40" s="521"/>
      <c r="F40" s="521"/>
      <c r="G40" s="521"/>
    </row>
    <row r="41" spans="1:7" ht="15.75" customHeight="1">
      <c r="A41" s="507"/>
      <c r="B41" s="518" t="s">
        <v>210</v>
      </c>
      <c r="C41" s="519"/>
      <c r="D41" s="519"/>
      <c r="E41" s="519"/>
      <c r="F41" s="519"/>
      <c r="G41" s="519"/>
    </row>
    <row r="42" spans="1:2" ht="12" customHeight="1">
      <c r="A42" s="516"/>
      <c r="B42" s="517"/>
    </row>
    <row r="43" spans="1:2" ht="12" customHeight="1">
      <c r="A43" s="516"/>
      <c r="B43" s="517"/>
    </row>
    <row r="44" spans="1:2" ht="12" customHeight="1">
      <c r="A44" s="516"/>
      <c r="B44" s="517"/>
    </row>
    <row r="45" spans="1:7" ht="12.75" customHeight="1">
      <c r="A45" s="515" t="s">
        <v>174</v>
      </c>
      <c r="B45" s="520" t="s">
        <v>211</v>
      </c>
      <c r="C45" s="521"/>
      <c r="D45" s="521"/>
      <c r="E45" s="521"/>
      <c r="F45" s="521"/>
      <c r="G45" s="521"/>
    </row>
    <row r="46" spans="1:7" ht="14.25" customHeight="1">
      <c r="A46" s="515"/>
      <c r="B46" s="518" t="s">
        <v>210</v>
      </c>
      <c r="C46" s="519"/>
      <c r="D46" s="519"/>
      <c r="E46" s="519"/>
      <c r="F46" s="519"/>
      <c r="G46" s="519"/>
    </row>
    <row r="47" spans="1:2" ht="12" customHeight="1">
      <c r="A47" s="522"/>
      <c r="B47" s="514"/>
    </row>
    <row r="48" spans="1:2" ht="12" customHeight="1">
      <c r="A48" s="522"/>
      <c r="B48" s="514"/>
    </row>
    <row r="49" spans="1:7" ht="12.75" customHeight="1">
      <c r="A49" s="515" t="s">
        <v>175</v>
      </c>
      <c r="B49" s="520" t="s">
        <v>212</v>
      </c>
      <c r="C49" s="524"/>
      <c r="D49" s="524"/>
      <c r="E49" s="524"/>
      <c r="F49" s="524"/>
      <c r="G49" s="521"/>
    </row>
    <row r="50" spans="1:7" ht="12.75" customHeight="1">
      <c r="A50" s="515"/>
      <c r="B50" s="518" t="s">
        <v>213</v>
      </c>
      <c r="C50" s="519"/>
      <c r="D50" s="519"/>
      <c r="E50" s="519"/>
      <c r="F50" s="519"/>
      <c r="G50" s="519"/>
    </row>
    <row r="51" spans="1:2" ht="12" customHeight="1">
      <c r="A51" s="189"/>
      <c r="B51" s="3"/>
    </row>
    <row r="52" spans="1:7" ht="41.25" customHeight="1">
      <c r="A52" s="515" t="s">
        <v>176</v>
      </c>
      <c r="B52" s="520" t="s">
        <v>214</v>
      </c>
      <c r="C52" s="521"/>
      <c r="D52" s="521"/>
      <c r="E52" s="521"/>
      <c r="F52" s="521"/>
      <c r="G52" s="521"/>
    </row>
    <row r="53" spans="1:7" ht="12.75" customHeight="1">
      <c r="A53" s="515"/>
      <c r="B53" s="518" t="s">
        <v>83</v>
      </c>
      <c r="C53" s="519"/>
      <c r="D53" s="519"/>
      <c r="E53" s="519"/>
      <c r="F53" s="519"/>
      <c r="G53" s="519"/>
    </row>
    <row r="54" spans="1:2" ht="12.75">
      <c r="A54" s="5"/>
      <c r="B54" s="3"/>
    </row>
    <row r="55" spans="1:7" ht="12.75" customHeight="1">
      <c r="A55" s="515" t="s">
        <v>177</v>
      </c>
      <c r="B55" s="520" t="s">
        <v>218</v>
      </c>
      <c r="C55" s="521"/>
      <c r="D55" s="521"/>
      <c r="E55" s="521"/>
      <c r="F55" s="521"/>
      <c r="G55" s="521"/>
    </row>
    <row r="56" spans="1:7" ht="12.75" customHeight="1">
      <c r="A56" s="515"/>
      <c r="B56" s="518" t="s">
        <v>215</v>
      </c>
      <c r="C56" s="519"/>
      <c r="D56" s="519"/>
      <c r="E56" s="519"/>
      <c r="F56" s="519"/>
      <c r="G56" s="519"/>
    </row>
    <row r="57" spans="1:2" ht="12.75">
      <c r="A57" s="4"/>
      <c r="B57" s="11"/>
    </row>
    <row r="58" spans="1:7" ht="12.75" customHeight="1">
      <c r="A58" s="515" t="s">
        <v>178</v>
      </c>
      <c r="B58" s="526"/>
      <c r="C58" s="527"/>
      <c r="D58" s="527"/>
      <c r="E58" s="527"/>
      <c r="F58" s="527"/>
      <c r="G58" s="527"/>
    </row>
    <row r="59" spans="1:7" ht="12.75" customHeight="1">
      <c r="A59" s="515"/>
      <c r="B59" s="520" t="s">
        <v>216</v>
      </c>
      <c r="C59" s="521"/>
      <c r="D59" s="521"/>
      <c r="E59" s="521"/>
      <c r="F59" s="521"/>
      <c r="G59" s="521"/>
    </row>
    <row r="60" spans="1:7" ht="12.75" customHeight="1">
      <c r="A60" s="515"/>
      <c r="B60" s="526" t="s">
        <v>215</v>
      </c>
      <c r="C60" s="527"/>
      <c r="D60" s="527"/>
      <c r="E60" s="527"/>
      <c r="F60" s="527"/>
      <c r="G60" s="527"/>
    </row>
    <row r="61" spans="1:2" ht="12.75">
      <c r="A61" s="12"/>
      <c r="B61" s="11"/>
    </row>
    <row r="62" spans="1:2" ht="12.75">
      <c r="A62" s="515" t="s">
        <v>179</v>
      </c>
      <c r="B62" s="10"/>
    </row>
    <row r="63" spans="1:7" ht="12" customHeight="1">
      <c r="A63" s="515"/>
      <c r="B63" s="520" t="s">
        <v>217</v>
      </c>
      <c r="C63" s="524"/>
      <c r="D63" s="524"/>
      <c r="E63" s="524"/>
      <c r="F63" s="524"/>
      <c r="G63" s="524"/>
    </row>
    <row r="64" spans="1:7" ht="12.75" customHeight="1">
      <c r="A64" s="515"/>
      <c r="B64" s="518" t="s">
        <v>215</v>
      </c>
      <c r="C64" s="519"/>
      <c r="D64" s="519"/>
      <c r="E64" s="519"/>
      <c r="F64" s="519"/>
      <c r="G64" s="519"/>
    </row>
    <row r="67" spans="1:7" ht="26.25" customHeight="1">
      <c r="A67" s="525" t="s">
        <v>219</v>
      </c>
      <c r="B67" s="525"/>
      <c r="C67" s="525"/>
      <c r="D67" s="525"/>
      <c r="E67" s="525"/>
      <c r="F67" s="525"/>
      <c r="G67" s="525"/>
    </row>
    <row r="70" spans="1:7" ht="66.75" customHeight="1">
      <c r="A70" s="503" t="s">
        <v>87</v>
      </c>
      <c r="B70" s="503"/>
      <c r="C70" s="503"/>
      <c r="D70" s="503"/>
      <c r="E70" s="503"/>
      <c r="F70" s="503"/>
      <c r="G70" s="504"/>
    </row>
  </sheetData>
  <sheetProtection/>
  <mergeCells count="46">
    <mergeCell ref="B49:G49"/>
    <mergeCell ref="B45:G45"/>
    <mergeCell ref="A49:A50"/>
    <mergeCell ref="A67:G67"/>
    <mergeCell ref="B58:G58"/>
    <mergeCell ref="B59:G59"/>
    <mergeCell ref="B60:G60"/>
    <mergeCell ref="B63:G63"/>
    <mergeCell ref="B64:G64"/>
    <mergeCell ref="A62:A64"/>
    <mergeCell ref="A52:A53"/>
    <mergeCell ref="A55:A56"/>
    <mergeCell ref="B53:G53"/>
    <mergeCell ref="B55:G55"/>
    <mergeCell ref="B56:G56"/>
    <mergeCell ref="B52:G52"/>
    <mergeCell ref="A58:A60"/>
    <mergeCell ref="A47:A48"/>
    <mergeCell ref="A40:A41"/>
    <mergeCell ref="A45:A46"/>
    <mergeCell ref="B35:G35"/>
    <mergeCell ref="A30:A31"/>
    <mergeCell ref="B46:G46"/>
    <mergeCell ref="B37:G37"/>
    <mergeCell ref="B38:G38"/>
    <mergeCell ref="B34:G34"/>
    <mergeCell ref="A22:N22"/>
    <mergeCell ref="B31:G31"/>
    <mergeCell ref="B40:G40"/>
    <mergeCell ref="B41:G41"/>
    <mergeCell ref="B30:G30"/>
    <mergeCell ref="A70:G70"/>
    <mergeCell ref="B50:G50"/>
    <mergeCell ref="A26:A27"/>
    <mergeCell ref="A28:A29"/>
    <mergeCell ref="B28:B29"/>
    <mergeCell ref="A23:N23"/>
    <mergeCell ref="B47:B48"/>
    <mergeCell ref="A34:A35"/>
    <mergeCell ref="A42:A44"/>
    <mergeCell ref="B42:B44"/>
    <mergeCell ref="A37:A38"/>
    <mergeCell ref="A32:A33"/>
    <mergeCell ref="B32:B33"/>
    <mergeCell ref="B26:G26"/>
    <mergeCell ref="B27:G27"/>
  </mergeCells>
  <printOptions/>
  <pageMargins left="0.75" right="0.75" top="1" bottom="1" header="0.5" footer="0.5"/>
  <pageSetup horizontalDpi="600" verticalDpi="600" orientation="portrait" paperSize="9" scale="89" r:id="rId1"/>
  <rowBreaks count="1" manualBreakCount="1">
    <brk id="24" max="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agora sa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Ela Gieniusz (Dyrekcja)</dc:creator>
  <cp:keywords/>
  <dc:description/>
  <cp:lastModifiedBy>Monika Banasiak</cp:lastModifiedBy>
  <cp:lastPrinted>2010-05-19T07:57:16Z</cp:lastPrinted>
  <dcterms:created xsi:type="dcterms:W3CDTF">2009-06-09T16:47:42Z</dcterms:created>
  <dcterms:modified xsi:type="dcterms:W3CDTF">2017-03-30T14:55:26Z</dcterms:modified>
  <cp:category/>
  <cp:version/>
  <cp:contentType/>
  <cp:contentStatus/>
</cp:coreProperties>
</file>